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Rekapitulace stavby" sheetId="1" r:id="rId1"/>
    <sheet name="1 - Zdravotechnika" sheetId="2" r:id="rId2"/>
    <sheet name="Pokyny pro vyplnění" sheetId="3" r:id="rId3"/>
  </sheets>
  <definedNames>
    <definedName name="_xlnm._FilterDatabase" localSheetId="1" hidden="1">'1 - Zdravotechnika'!$C$99:$K$1001</definedName>
    <definedName name="_xlnm.Print_Titles" localSheetId="1">'1 - Zdravotechnika'!$99:$99</definedName>
    <definedName name="_xlnm.Print_Titles" localSheetId="0">'Rekapitulace stavby'!$52:$52</definedName>
    <definedName name="_xlnm.Print_Area" localSheetId="1">'1 - Zdravotechnika'!$C$4:$J$39,'1 - Zdravotechnika'!$C$45:$J$81,'1 - Zdravotechnika'!$C$87:$K$1001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7" i="2"/>
  <c r="J36"/>
  <c r="AY55" i="1"/>
  <c r="J35" i="2"/>
  <c r="AX55" i="1"/>
  <c r="BI999" i="2"/>
  <c r="BH999"/>
  <c r="BG999"/>
  <c r="BF999"/>
  <c r="T999"/>
  <c r="R999"/>
  <c r="P999"/>
  <c r="BK999"/>
  <c r="J999"/>
  <c r="BE999" s="1"/>
  <c r="BI996"/>
  <c r="BH996"/>
  <c r="BG996"/>
  <c r="BF996"/>
  <c r="T996"/>
  <c r="R996"/>
  <c r="P996"/>
  <c r="P992" s="1"/>
  <c r="P991" s="1"/>
  <c r="BK996"/>
  <c r="J996"/>
  <c r="BE996"/>
  <c r="BI993"/>
  <c r="BH993"/>
  <c r="BG993"/>
  <c r="BF993"/>
  <c r="T993"/>
  <c r="T992" s="1"/>
  <c r="T991" s="1"/>
  <c r="R993"/>
  <c r="R992"/>
  <c r="R991" s="1"/>
  <c r="P993"/>
  <c r="BK993"/>
  <c r="BK992" s="1"/>
  <c r="J993"/>
  <c r="BE993"/>
  <c r="BI989"/>
  <c r="BH989"/>
  <c r="BG989"/>
  <c r="BF989"/>
  <c r="T989"/>
  <c r="R989"/>
  <c r="P989"/>
  <c r="BK989"/>
  <c r="J989"/>
  <c r="BE989"/>
  <c r="BI986"/>
  <c r="BH986"/>
  <c r="BG986"/>
  <c r="BF986"/>
  <c r="T986"/>
  <c r="R986"/>
  <c r="P986"/>
  <c r="BK986"/>
  <c r="J986"/>
  <c r="BE986" s="1"/>
  <c r="BI983"/>
  <c r="BH983"/>
  <c r="BG983"/>
  <c r="BF983"/>
  <c r="T983"/>
  <c r="R983"/>
  <c r="P983"/>
  <c r="BK983"/>
  <c r="J983"/>
  <c r="BE983"/>
  <c r="BI980"/>
  <c r="BH980"/>
  <c r="BG980"/>
  <c r="BF980"/>
  <c r="T980"/>
  <c r="T979" s="1"/>
  <c r="R980"/>
  <c r="R979"/>
  <c r="P980"/>
  <c r="P979" s="1"/>
  <c r="BK980"/>
  <c r="BK979"/>
  <c r="J979"/>
  <c r="J78" s="1"/>
  <c r="J980"/>
  <c r="BE980"/>
  <c r="BI977"/>
  <c r="BH977"/>
  <c r="BG977"/>
  <c r="BF977"/>
  <c r="T977"/>
  <c r="R977"/>
  <c r="P977"/>
  <c r="BK977"/>
  <c r="J977"/>
  <c r="BE977" s="1"/>
  <c r="BI975"/>
  <c r="BH975"/>
  <c r="BG975"/>
  <c r="BF975"/>
  <c r="T975"/>
  <c r="T974" s="1"/>
  <c r="R975"/>
  <c r="R974" s="1"/>
  <c r="P975"/>
  <c r="P974" s="1"/>
  <c r="BK975"/>
  <c r="BK974" s="1"/>
  <c r="J974" s="1"/>
  <c r="J77" s="1"/>
  <c r="J975"/>
  <c r="BE975"/>
  <c r="BI972"/>
  <c r="BH972"/>
  <c r="BG972"/>
  <c r="BF972"/>
  <c r="T972"/>
  <c r="R972"/>
  <c r="P972"/>
  <c r="BK972"/>
  <c r="J972"/>
  <c r="BE972" s="1"/>
  <c r="BI971"/>
  <c r="BH971"/>
  <c r="BG971"/>
  <c r="BF971"/>
  <c r="T971"/>
  <c r="T970" s="1"/>
  <c r="R971"/>
  <c r="R970" s="1"/>
  <c r="P971"/>
  <c r="BK971"/>
  <c r="BK970" s="1"/>
  <c r="J970" s="1"/>
  <c r="J76" s="1"/>
  <c r="J971"/>
  <c r="BE971"/>
  <c r="BI966"/>
  <c r="BH966"/>
  <c r="BG966"/>
  <c r="BF966"/>
  <c r="T966"/>
  <c r="R966"/>
  <c r="P966"/>
  <c r="BK966"/>
  <c r="J966"/>
  <c r="BE966" s="1"/>
  <c r="BI964"/>
  <c r="BH964"/>
  <c r="BG964"/>
  <c r="BF964"/>
  <c r="T964"/>
  <c r="R964"/>
  <c r="P964"/>
  <c r="BK964"/>
  <c r="J964"/>
  <c r="BE964" s="1"/>
  <c r="BI962"/>
  <c r="BH962"/>
  <c r="BG962"/>
  <c r="BF962"/>
  <c r="T962"/>
  <c r="T961" s="1"/>
  <c r="R962"/>
  <c r="R961" s="1"/>
  <c r="P962"/>
  <c r="P961" s="1"/>
  <c r="BK962"/>
  <c r="BK961" s="1"/>
  <c r="J961" s="1"/>
  <c r="J75" s="1"/>
  <c r="J962"/>
  <c r="BE962"/>
  <c r="BI960"/>
  <c r="BH960"/>
  <c r="BG960"/>
  <c r="BF960"/>
  <c r="T960"/>
  <c r="R960"/>
  <c r="P960"/>
  <c r="BK960"/>
  <c r="J960"/>
  <c r="BE960" s="1"/>
  <c r="BI957"/>
  <c r="BH957"/>
  <c r="BG957"/>
  <c r="BF957"/>
  <c r="T957"/>
  <c r="R957"/>
  <c r="P957"/>
  <c r="BK957"/>
  <c r="J957"/>
  <c r="BE957" s="1"/>
  <c r="BI954"/>
  <c r="BH954"/>
  <c r="BG954"/>
  <c r="BF954"/>
  <c r="T954"/>
  <c r="R954"/>
  <c r="P954"/>
  <c r="BK954"/>
  <c r="J954"/>
  <c r="BE954" s="1"/>
  <c r="BI951"/>
  <c r="BH951"/>
  <c r="BG951"/>
  <c r="BF951"/>
  <c r="T951"/>
  <c r="R951"/>
  <c r="P951"/>
  <c r="BK951"/>
  <c r="J951"/>
  <c r="BE951" s="1"/>
  <c r="BI948"/>
  <c r="BH948"/>
  <c r="BG948"/>
  <c r="BF948"/>
  <c r="T948"/>
  <c r="R948"/>
  <c r="P948"/>
  <c r="BK948"/>
  <c r="J948"/>
  <c r="BE948" s="1"/>
  <c r="BI945"/>
  <c r="BH945"/>
  <c r="BG945"/>
  <c r="BF945"/>
  <c r="T945"/>
  <c r="R945"/>
  <c r="P945"/>
  <c r="BK945"/>
  <c r="J945"/>
  <c r="BE945" s="1"/>
  <c r="BI942"/>
  <c r="BH942"/>
  <c r="BG942"/>
  <c r="BF942"/>
  <c r="T942"/>
  <c r="R942"/>
  <c r="P942"/>
  <c r="BK942"/>
  <c r="J942"/>
  <c r="BE942" s="1"/>
  <c r="BI935"/>
  <c r="BH935"/>
  <c r="BG935"/>
  <c r="BF935"/>
  <c r="T935"/>
  <c r="R935"/>
  <c r="P935"/>
  <c r="BK935"/>
  <c r="J935"/>
  <c r="BE935" s="1"/>
  <c r="BI934"/>
  <c r="BH934"/>
  <c r="BG934"/>
  <c r="BF934"/>
  <c r="T934"/>
  <c r="R934"/>
  <c r="P934"/>
  <c r="BK934"/>
  <c r="J934"/>
  <c r="BE934" s="1"/>
  <c r="BI933"/>
  <c r="BH933"/>
  <c r="BG933"/>
  <c r="BF933"/>
  <c r="T933"/>
  <c r="T932" s="1"/>
  <c r="R933"/>
  <c r="R932" s="1"/>
  <c r="P933"/>
  <c r="P932" s="1"/>
  <c r="BK933"/>
  <c r="BK932" s="1"/>
  <c r="J932" s="1"/>
  <c r="J74" s="1"/>
  <c r="J933"/>
  <c r="BE933"/>
  <c r="BI931"/>
  <c r="BH931"/>
  <c r="BG931"/>
  <c r="BF931"/>
  <c r="T931"/>
  <c r="R931"/>
  <c r="P931"/>
  <c r="BK931"/>
  <c r="J931"/>
  <c r="BE931" s="1"/>
  <c r="BI929"/>
  <c r="BH929"/>
  <c r="BG929"/>
  <c r="BF929"/>
  <c r="T929"/>
  <c r="R929"/>
  <c r="P929"/>
  <c r="BK929"/>
  <c r="J929"/>
  <c r="BE929" s="1"/>
  <c r="BI927"/>
  <c r="BH927"/>
  <c r="BG927"/>
  <c r="BF927"/>
  <c r="T927"/>
  <c r="R927"/>
  <c r="P927"/>
  <c r="BK927"/>
  <c r="J927"/>
  <c r="BE927" s="1"/>
  <c r="BI925"/>
  <c r="BH925"/>
  <c r="BG925"/>
  <c r="BF925"/>
  <c r="T925"/>
  <c r="R925"/>
  <c r="P925"/>
  <c r="BK925"/>
  <c r="J925"/>
  <c r="BE925" s="1"/>
  <c r="BI922"/>
  <c r="BH922"/>
  <c r="BG922"/>
  <c r="BF922"/>
  <c r="T922"/>
  <c r="R922"/>
  <c r="P922"/>
  <c r="BK922"/>
  <c r="J922"/>
  <c r="BE922" s="1"/>
  <c r="BI916"/>
  <c r="BH916"/>
  <c r="BG916"/>
  <c r="BF916"/>
  <c r="T916"/>
  <c r="R916"/>
  <c r="P916"/>
  <c r="BK916"/>
  <c r="J916"/>
  <c r="BE916" s="1"/>
  <c r="BI913"/>
  <c r="BH913"/>
  <c r="BG913"/>
  <c r="BF913"/>
  <c r="T913"/>
  <c r="R913"/>
  <c r="P913"/>
  <c r="BK913"/>
  <c r="J913"/>
  <c r="BE913" s="1"/>
  <c r="BI910"/>
  <c r="BH910"/>
  <c r="BG910"/>
  <c r="BF910"/>
  <c r="T910"/>
  <c r="R910"/>
  <c r="P910"/>
  <c r="BK910"/>
  <c r="J910"/>
  <c r="BE910" s="1"/>
  <c r="BI908"/>
  <c r="BH908"/>
  <c r="BG908"/>
  <c r="BF908"/>
  <c r="T908"/>
  <c r="R908"/>
  <c r="P908"/>
  <c r="BK908"/>
  <c r="J908"/>
  <c r="BE908" s="1"/>
  <c r="BI907"/>
  <c r="BH907"/>
  <c r="BG907"/>
  <c r="BF907"/>
  <c r="T907"/>
  <c r="R907"/>
  <c r="P907"/>
  <c r="BK907"/>
  <c r="J907"/>
  <c r="BE907" s="1"/>
  <c r="BI904"/>
  <c r="BH904"/>
  <c r="BG904"/>
  <c r="BF904"/>
  <c r="T904"/>
  <c r="R904"/>
  <c r="P904"/>
  <c r="BK904"/>
  <c r="J904"/>
  <c r="BE904" s="1"/>
  <c r="BI901"/>
  <c r="BH901"/>
  <c r="BG901"/>
  <c r="BF901"/>
  <c r="T901"/>
  <c r="R901"/>
  <c r="P901"/>
  <c r="BK901"/>
  <c r="J901"/>
  <c r="BE901" s="1"/>
  <c r="BI898"/>
  <c r="BH898"/>
  <c r="BG898"/>
  <c r="BF898"/>
  <c r="T898"/>
  <c r="R898"/>
  <c r="P898"/>
  <c r="BK898"/>
  <c r="J898"/>
  <c r="BE898" s="1"/>
  <c r="BI895"/>
  <c r="BH895"/>
  <c r="BG895"/>
  <c r="BF895"/>
  <c r="T895"/>
  <c r="R895"/>
  <c r="P895"/>
  <c r="BK895"/>
  <c r="J895"/>
  <c r="BE895" s="1"/>
  <c r="BI894"/>
  <c r="BH894"/>
  <c r="BG894"/>
  <c r="BF894"/>
  <c r="T894"/>
  <c r="R894"/>
  <c r="P894"/>
  <c r="BK894"/>
  <c r="J894"/>
  <c r="BE894" s="1"/>
  <c r="BI892"/>
  <c r="BH892"/>
  <c r="BG892"/>
  <c r="BF892"/>
  <c r="T892"/>
  <c r="R892"/>
  <c r="P892"/>
  <c r="BK892"/>
  <c r="J892"/>
  <c r="BE892" s="1"/>
  <c r="BI890"/>
  <c r="BH890"/>
  <c r="BG890"/>
  <c r="BF890"/>
  <c r="T890"/>
  <c r="R890"/>
  <c r="P890"/>
  <c r="BK890"/>
  <c r="J890"/>
  <c r="BE890" s="1"/>
  <c r="BI888"/>
  <c r="BH888"/>
  <c r="BG888"/>
  <c r="BF888"/>
  <c r="T888"/>
  <c r="R888"/>
  <c r="P888"/>
  <c r="BK888"/>
  <c r="J888"/>
  <c r="BE888" s="1"/>
  <c r="BI885"/>
  <c r="BH885"/>
  <c r="BG885"/>
  <c r="BF885"/>
  <c r="T885"/>
  <c r="R885"/>
  <c r="P885"/>
  <c r="BK885"/>
  <c r="J885"/>
  <c r="BE885" s="1"/>
  <c r="BI882"/>
  <c r="BH882"/>
  <c r="BG882"/>
  <c r="BF882"/>
  <c r="T882"/>
  <c r="R882"/>
  <c r="P882"/>
  <c r="BK882"/>
  <c r="J882"/>
  <c r="BE882" s="1"/>
  <c r="BI879"/>
  <c r="BH879"/>
  <c r="BG879"/>
  <c r="BF879"/>
  <c r="T879"/>
  <c r="R879"/>
  <c r="P879"/>
  <c r="BK879"/>
  <c r="J879"/>
  <c r="BE879" s="1"/>
  <c r="BI876"/>
  <c r="BH876"/>
  <c r="BG876"/>
  <c r="BF876"/>
  <c r="T876"/>
  <c r="R876"/>
  <c r="P876"/>
  <c r="BK876"/>
  <c r="J876"/>
  <c r="BE876" s="1"/>
  <c r="BI875"/>
  <c r="BH875"/>
  <c r="BG875"/>
  <c r="BF875"/>
  <c r="T875"/>
  <c r="R875"/>
  <c r="P875"/>
  <c r="BK875"/>
  <c r="J875"/>
  <c r="BE875"/>
  <c r="BI869"/>
  <c r="BH869"/>
  <c r="BG869"/>
  <c r="BF869"/>
  <c r="T869"/>
  <c r="R869"/>
  <c r="P869"/>
  <c r="BK869"/>
  <c r="J869"/>
  <c r="BE869" s="1"/>
  <c r="BI867"/>
  <c r="BH867"/>
  <c r="BG867"/>
  <c r="BF867"/>
  <c r="T867"/>
  <c r="R867"/>
  <c r="P867"/>
  <c r="BK867"/>
  <c r="J867"/>
  <c r="BE867"/>
  <c r="BI864"/>
  <c r="BH864"/>
  <c r="BG864"/>
  <c r="BF864"/>
  <c r="T864"/>
  <c r="R864"/>
  <c r="P864"/>
  <c r="BK864"/>
  <c r="J864"/>
  <c r="BE864" s="1"/>
  <c r="BI861"/>
  <c r="BH861"/>
  <c r="BG861"/>
  <c r="BF861"/>
  <c r="T861"/>
  <c r="R861"/>
  <c r="P861"/>
  <c r="BK861"/>
  <c r="J861"/>
  <c r="BE861"/>
  <c r="BI858"/>
  <c r="BH858"/>
  <c r="BG858"/>
  <c r="BF858"/>
  <c r="T858"/>
  <c r="R858"/>
  <c r="P858"/>
  <c r="BK858"/>
  <c r="J858"/>
  <c r="BE858" s="1"/>
  <c r="BI854"/>
  <c r="BH854"/>
  <c r="BG854"/>
  <c r="BF854"/>
  <c r="T854"/>
  <c r="R854"/>
  <c r="P854"/>
  <c r="BK854"/>
  <c r="J854"/>
  <c r="BE854"/>
  <c r="BI852"/>
  <c r="BH852"/>
  <c r="BG852"/>
  <c r="BF852"/>
  <c r="T852"/>
  <c r="R852"/>
  <c r="P852"/>
  <c r="BK852"/>
  <c r="J852"/>
  <c r="BE852" s="1"/>
  <c r="BI849"/>
  <c r="BH849"/>
  <c r="BG849"/>
  <c r="BF849"/>
  <c r="T849"/>
  <c r="R849"/>
  <c r="P849"/>
  <c r="BK849"/>
  <c r="J849"/>
  <c r="BE849"/>
  <c r="BI846"/>
  <c r="BH846"/>
  <c r="BG846"/>
  <c r="BF846"/>
  <c r="T846"/>
  <c r="R846"/>
  <c r="P846"/>
  <c r="BK846"/>
  <c r="J846"/>
  <c r="BE846" s="1"/>
  <c r="BI844"/>
  <c r="BH844"/>
  <c r="BG844"/>
  <c r="BF844"/>
  <c r="T844"/>
  <c r="R844"/>
  <c r="P844"/>
  <c r="BK844"/>
  <c r="J844"/>
  <c r="BE844"/>
  <c r="BI841"/>
  <c r="BH841"/>
  <c r="BG841"/>
  <c r="BF841"/>
  <c r="T841"/>
  <c r="R841"/>
  <c r="P841"/>
  <c r="BK841"/>
  <c r="J841"/>
  <c r="BE841" s="1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 s="1"/>
  <c r="BI836"/>
  <c r="BH836"/>
  <c r="BG836"/>
  <c r="BF836"/>
  <c r="T836"/>
  <c r="R836"/>
  <c r="P836"/>
  <c r="BK836"/>
  <c r="J836"/>
  <c r="BE836"/>
  <c r="BI833"/>
  <c r="BH833"/>
  <c r="BG833"/>
  <c r="BF833"/>
  <c r="T833"/>
  <c r="R833"/>
  <c r="P833"/>
  <c r="BK833"/>
  <c r="J833"/>
  <c r="BE833" s="1"/>
  <c r="BI830"/>
  <c r="BH830"/>
  <c r="BG830"/>
  <c r="BF830"/>
  <c r="T830"/>
  <c r="R830"/>
  <c r="P830"/>
  <c r="BK830"/>
  <c r="J830"/>
  <c r="BE830"/>
  <c r="BI827"/>
  <c r="BH827"/>
  <c r="BG827"/>
  <c r="BF827"/>
  <c r="T827"/>
  <c r="R827"/>
  <c r="P827"/>
  <c r="BK827"/>
  <c r="J827"/>
  <c r="BE827" s="1"/>
  <c r="BI826"/>
  <c r="BH826"/>
  <c r="BG826"/>
  <c r="BF826"/>
  <c r="T826"/>
  <c r="R826"/>
  <c r="P826"/>
  <c r="BK826"/>
  <c r="J826"/>
  <c r="BE826"/>
  <c r="BI825"/>
  <c r="BH825"/>
  <c r="BG825"/>
  <c r="BF825"/>
  <c r="T825"/>
  <c r="R825"/>
  <c r="P825"/>
  <c r="BK825"/>
  <c r="J825"/>
  <c r="BE825" s="1"/>
  <c r="BI818"/>
  <c r="BH818"/>
  <c r="BG818"/>
  <c r="BF818"/>
  <c r="T818"/>
  <c r="R818"/>
  <c r="P818"/>
  <c r="BK818"/>
  <c r="J818"/>
  <c r="BE818"/>
  <c r="BI816"/>
  <c r="BH816"/>
  <c r="BG816"/>
  <c r="BF816"/>
  <c r="T816"/>
  <c r="R816"/>
  <c r="P816"/>
  <c r="BK816"/>
  <c r="J816"/>
  <c r="BE816" s="1"/>
  <c r="BI815"/>
  <c r="BH815"/>
  <c r="BG815"/>
  <c r="BF815"/>
  <c r="T815"/>
  <c r="R815"/>
  <c r="P815"/>
  <c r="BK815"/>
  <c r="J815"/>
  <c r="BE815"/>
  <c r="BI812"/>
  <c r="BH812"/>
  <c r="BG812"/>
  <c r="BF812"/>
  <c r="T812"/>
  <c r="R812"/>
  <c r="P812"/>
  <c r="BK812"/>
  <c r="J812"/>
  <c r="BE812" s="1"/>
  <c r="BI811"/>
  <c r="BH811"/>
  <c r="BG811"/>
  <c r="BF811"/>
  <c r="T811"/>
  <c r="R811"/>
  <c r="P811"/>
  <c r="BK811"/>
  <c r="J811"/>
  <c r="BE811"/>
  <c r="BI803"/>
  <c r="BH803"/>
  <c r="BG803"/>
  <c r="BF803"/>
  <c r="T803"/>
  <c r="R803"/>
  <c r="P803"/>
  <c r="BK803"/>
  <c r="J803"/>
  <c r="BE803" s="1"/>
  <c r="BI799"/>
  <c r="BH799"/>
  <c r="BG799"/>
  <c r="BF799"/>
  <c r="T799"/>
  <c r="R799"/>
  <c r="P799"/>
  <c r="BK799"/>
  <c r="J799"/>
  <c r="BE799"/>
  <c r="BI790"/>
  <c r="BH790"/>
  <c r="BG790"/>
  <c r="BF790"/>
  <c r="T790"/>
  <c r="R790"/>
  <c r="P790"/>
  <c r="BK790"/>
  <c r="J790"/>
  <c r="BE790" s="1"/>
  <c r="BI789"/>
  <c r="BH789"/>
  <c r="BG789"/>
  <c r="BF789"/>
  <c r="T789"/>
  <c r="R789"/>
  <c r="P789"/>
  <c r="BK789"/>
  <c r="J789"/>
  <c r="BE789"/>
  <c r="BI788"/>
  <c r="BH788"/>
  <c r="BG788"/>
  <c r="BF788"/>
  <c r="T788"/>
  <c r="R788"/>
  <c r="P788"/>
  <c r="BK788"/>
  <c r="J788"/>
  <c r="BE788" s="1"/>
  <c r="BI782"/>
  <c r="BH782"/>
  <c r="BG782"/>
  <c r="BF782"/>
  <c r="T782"/>
  <c r="R782"/>
  <c r="P782"/>
  <c r="BK782"/>
  <c r="J782"/>
  <c r="BE782"/>
  <c r="BI779"/>
  <c r="BH779"/>
  <c r="BG779"/>
  <c r="BF779"/>
  <c r="T779"/>
  <c r="R779"/>
  <c r="P779"/>
  <c r="BK779"/>
  <c r="J779"/>
  <c r="BE779" s="1"/>
  <c r="BI772"/>
  <c r="BH772"/>
  <c r="BG772"/>
  <c r="BF772"/>
  <c r="T772"/>
  <c r="R772"/>
  <c r="P772"/>
  <c r="BK772"/>
  <c r="J772"/>
  <c r="BE772"/>
  <c r="BI770"/>
  <c r="BH770"/>
  <c r="BG770"/>
  <c r="BF770"/>
  <c r="T770"/>
  <c r="R770"/>
  <c r="P770"/>
  <c r="BK770"/>
  <c r="J770"/>
  <c r="BE770" s="1"/>
  <c r="BI768"/>
  <c r="BH768"/>
  <c r="BG768"/>
  <c r="BF768"/>
  <c r="T768"/>
  <c r="R768"/>
  <c r="P768"/>
  <c r="BK768"/>
  <c r="J768"/>
  <c r="BE768"/>
  <c r="BI762"/>
  <c r="BH762"/>
  <c r="BG762"/>
  <c r="BF762"/>
  <c r="T762"/>
  <c r="R762"/>
  <c r="P762"/>
  <c r="BK762"/>
  <c r="J762"/>
  <c r="BE762" s="1"/>
  <c r="BI755"/>
  <c r="BH755"/>
  <c r="BG755"/>
  <c r="BF755"/>
  <c r="T755"/>
  <c r="R755"/>
  <c r="P755"/>
  <c r="BK755"/>
  <c r="J755"/>
  <c r="BE755"/>
  <c r="BI752"/>
  <c r="BH752"/>
  <c r="BG752"/>
  <c r="BF752"/>
  <c r="T752"/>
  <c r="R752"/>
  <c r="P752"/>
  <c r="BK752"/>
  <c r="J752"/>
  <c r="BE752" s="1"/>
  <c r="BI749"/>
  <c r="BH749"/>
  <c r="BG749"/>
  <c r="BF749"/>
  <c r="T749"/>
  <c r="R749"/>
  <c r="P749"/>
  <c r="BK749"/>
  <c r="J749"/>
  <c r="BE749"/>
  <c r="BI745"/>
  <c r="BH745"/>
  <c r="BG745"/>
  <c r="BF745"/>
  <c r="T745"/>
  <c r="R745"/>
  <c r="P745"/>
  <c r="BK745"/>
  <c r="J745"/>
  <c r="BE745" s="1"/>
  <c r="BI738"/>
  <c r="BH738"/>
  <c r="BG738"/>
  <c r="BF738"/>
  <c r="T738"/>
  <c r="R738"/>
  <c r="P738"/>
  <c r="BK738"/>
  <c r="J738"/>
  <c r="BE738"/>
  <c r="BI731"/>
  <c r="BH731"/>
  <c r="BG731"/>
  <c r="BF731"/>
  <c r="T731"/>
  <c r="R731"/>
  <c r="P731"/>
  <c r="BK731"/>
  <c r="J731"/>
  <c r="BE731" s="1"/>
  <c r="BI724"/>
  <c r="BH724"/>
  <c r="BG724"/>
  <c r="BF724"/>
  <c r="T724"/>
  <c r="R724"/>
  <c r="P724"/>
  <c r="BK724"/>
  <c r="J724"/>
  <c r="BE724"/>
  <c r="BI722"/>
  <c r="BH722"/>
  <c r="BG722"/>
  <c r="BF722"/>
  <c r="T722"/>
  <c r="T721" s="1"/>
  <c r="R722"/>
  <c r="R721"/>
  <c r="P722"/>
  <c r="P721" s="1"/>
  <c r="BK722"/>
  <c r="BK721"/>
  <c r="J721"/>
  <c r="J73" s="1"/>
  <c r="J722"/>
  <c r="BE722" s="1"/>
  <c r="BI720"/>
  <c r="BH720"/>
  <c r="BG720"/>
  <c r="BF720"/>
  <c r="T720"/>
  <c r="R720"/>
  <c r="P720"/>
  <c r="BK720"/>
  <c r="J720"/>
  <c r="BE720" s="1"/>
  <c r="BI718"/>
  <c r="BH718"/>
  <c r="BG718"/>
  <c r="BF718"/>
  <c r="T718"/>
  <c r="R718"/>
  <c r="P718"/>
  <c r="BK718"/>
  <c r="J718"/>
  <c r="BE718"/>
  <c r="BI716"/>
  <c r="BH716"/>
  <c r="BG716"/>
  <c r="BF716"/>
  <c r="T716"/>
  <c r="R716"/>
  <c r="P716"/>
  <c r="BK716"/>
  <c r="J716"/>
  <c r="BE716" s="1"/>
  <c r="BI714"/>
  <c r="BH714"/>
  <c r="BG714"/>
  <c r="BF714"/>
  <c r="T714"/>
  <c r="R714"/>
  <c r="P714"/>
  <c r="BK714"/>
  <c r="J714"/>
  <c r="BE714"/>
  <c r="BI708"/>
  <c r="BH708"/>
  <c r="BG708"/>
  <c r="BF708"/>
  <c r="T708"/>
  <c r="R708"/>
  <c r="P708"/>
  <c r="BK708"/>
  <c r="J708"/>
  <c r="BE708" s="1"/>
  <c r="BI707"/>
  <c r="BH707"/>
  <c r="BG707"/>
  <c r="BF707"/>
  <c r="T707"/>
  <c r="R707"/>
  <c r="P707"/>
  <c r="BK707"/>
  <c r="J707"/>
  <c r="BE707"/>
  <c r="BI704"/>
  <c r="BH704"/>
  <c r="BG704"/>
  <c r="BF704"/>
  <c r="T704"/>
  <c r="R704"/>
  <c r="P704"/>
  <c r="BK704"/>
  <c r="J704"/>
  <c r="BE704" s="1"/>
  <c r="BI702"/>
  <c r="BH702"/>
  <c r="BG702"/>
  <c r="BF702"/>
  <c r="T702"/>
  <c r="R702"/>
  <c r="P702"/>
  <c r="BK702"/>
  <c r="J702"/>
  <c r="BE702"/>
  <c r="BI701"/>
  <c r="BH701"/>
  <c r="BG701"/>
  <c r="BF701"/>
  <c r="T701"/>
  <c r="R701"/>
  <c r="P701"/>
  <c r="BK701"/>
  <c r="J701"/>
  <c r="BE701" s="1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 s="1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 s="1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 s="1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 s="1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 s="1"/>
  <c r="BI682"/>
  <c r="BH682"/>
  <c r="BG682"/>
  <c r="BF682"/>
  <c r="T682"/>
  <c r="R682"/>
  <c r="P682"/>
  <c r="BK682"/>
  <c r="J682"/>
  <c r="BE682"/>
  <c r="BI681"/>
  <c r="BH681"/>
  <c r="BG681"/>
  <c r="BF681"/>
  <c r="T681"/>
  <c r="R681"/>
  <c r="P681"/>
  <c r="BK681"/>
  <c r="J681"/>
  <c r="BE681" s="1"/>
  <c r="BI676"/>
  <c r="BH676"/>
  <c r="BG676"/>
  <c r="BF676"/>
  <c r="T676"/>
  <c r="R676"/>
  <c r="P676"/>
  <c r="BK676"/>
  <c r="J676"/>
  <c r="BE676"/>
  <c r="BI671"/>
  <c r="BH671"/>
  <c r="BG671"/>
  <c r="BF671"/>
  <c r="T671"/>
  <c r="R671"/>
  <c r="P671"/>
  <c r="BK671"/>
  <c r="J671"/>
  <c r="BE671" s="1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 s="1"/>
  <c r="BI665"/>
  <c r="BH665"/>
  <c r="BG665"/>
  <c r="BF665"/>
  <c r="T665"/>
  <c r="R665"/>
  <c r="P665"/>
  <c r="BK665"/>
  <c r="J665"/>
  <c r="BE665"/>
  <c r="BI660"/>
  <c r="BH660"/>
  <c r="BG660"/>
  <c r="BF660"/>
  <c r="T660"/>
  <c r="R660"/>
  <c r="P660"/>
  <c r="BK660"/>
  <c r="J660"/>
  <c r="BE660" s="1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 s="1"/>
  <c r="BI654"/>
  <c r="BH654"/>
  <c r="BG654"/>
  <c r="BF654"/>
  <c r="T654"/>
  <c r="R654"/>
  <c r="P654"/>
  <c r="BK654"/>
  <c r="J654"/>
  <c r="BE654"/>
  <c r="BI652"/>
  <c r="BH652"/>
  <c r="BG652"/>
  <c r="BF652"/>
  <c r="T652"/>
  <c r="R652"/>
  <c r="P652"/>
  <c r="BK652"/>
  <c r="J652"/>
  <c r="BE652" s="1"/>
  <c r="BI650"/>
  <c r="BH650"/>
  <c r="BG650"/>
  <c r="BF650"/>
  <c r="T650"/>
  <c r="R650"/>
  <c r="P650"/>
  <c r="BK650"/>
  <c r="J650"/>
  <c r="BE650"/>
  <c r="BI648"/>
  <c r="BH648"/>
  <c r="BG648"/>
  <c r="BF648"/>
  <c r="T648"/>
  <c r="R648"/>
  <c r="P648"/>
  <c r="BK648"/>
  <c r="J648"/>
  <c r="BE648" s="1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 s="1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 s="1"/>
  <c r="BI638"/>
  <c r="BH638"/>
  <c r="BG638"/>
  <c r="BF638"/>
  <c r="T638"/>
  <c r="R638"/>
  <c r="P638"/>
  <c r="BK638"/>
  <c r="J638"/>
  <c r="BE638"/>
  <c r="BI634"/>
  <c r="BH634"/>
  <c r="BG634"/>
  <c r="BF634"/>
  <c r="T634"/>
  <c r="R634"/>
  <c r="P634"/>
  <c r="BK634"/>
  <c r="J634"/>
  <c r="BE634" s="1"/>
  <c r="BI630"/>
  <c r="BH630"/>
  <c r="BG630"/>
  <c r="BF630"/>
  <c r="T630"/>
  <c r="R630"/>
  <c r="P630"/>
  <c r="BK630"/>
  <c r="J630"/>
  <c r="BE630"/>
  <c r="BI626"/>
  <c r="BH626"/>
  <c r="BG626"/>
  <c r="BF626"/>
  <c r="T626"/>
  <c r="R626"/>
  <c r="P626"/>
  <c r="BK626"/>
  <c r="J626"/>
  <c r="BE626" s="1"/>
  <c r="BI622"/>
  <c r="BH622"/>
  <c r="BG622"/>
  <c r="BF622"/>
  <c r="T622"/>
  <c r="R622"/>
  <c r="P622"/>
  <c r="BK622"/>
  <c r="J622"/>
  <c r="BE622"/>
  <c r="BI609"/>
  <c r="BH609"/>
  <c r="BG609"/>
  <c r="BF609"/>
  <c r="T609"/>
  <c r="R609"/>
  <c r="P609"/>
  <c r="BK609"/>
  <c r="J609"/>
  <c r="BE609" s="1"/>
  <c r="BI596"/>
  <c r="BH596"/>
  <c r="BG596"/>
  <c r="BF596"/>
  <c r="T596"/>
  <c r="R596"/>
  <c r="P596"/>
  <c r="BK596"/>
  <c r="J596"/>
  <c r="BE596"/>
  <c r="BI595"/>
  <c r="BH595"/>
  <c r="BG595"/>
  <c r="BF595"/>
  <c r="T595"/>
  <c r="R595"/>
  <c r="P595"/>
  <c r="BK595"/>
  <c r="J595"/>
  <c r="BE595" s="1"/>
  <c r="BI584"/>
  <c r="BH584"/>
  <c r="BG584"/>
  <c r="BF584"/>
  <c r="T584"/>
  <c r="R584"/>
  <c r="P584"/>
  <c r="BK584"/>
  <c r="J584"/>
  <c r="BE584"/>
  <c r="BI577"/>
  <c r="BH577"/>
  <c r="BG577"/>
  <c r="BF577"/>
  <c r="T577"/>
  <c r="R577"/>
  <c r="P577"/>
  <c r="BK577"/>
  <c r="J577"/>
  <c r="BE577" s="1"/>
  <c r="BI568"/>
  <c r="BH568"/>
  <c r="BG568"/>
  <c r="BF568"/>
  <c r="T568"/>
  <c r="R568"/>
  <c r="P568"/>
  <c r="BK568"/>
  <c r="J568"/>
  <c r="BE568"/>
  <c r="BI554"/>
  <c r="BH554"/>
  <c r="BG554"/>
  <c r="BF554"/>
  <c r="T554"/>
  <c r="R554"/>
  <c r="P554"/>
  <c r="BK554"/>
  <c r="J554"/>
  <c r="BE554" s="1"/>
  <c r="BI541"/>
  <c r="BH541"/>
  <c r="BG541"/>
  <c r="BF541"/>
  <c r="T541"/>
  <c r="R541"/>
  <c r="P541"/>
  <c r="BK541"/>
  <c r="J541"/>
  <c r="BE541"/>
  <c r="BI540"/>
  <c r="BH540"/>
  <c r="BG540"/>
  <c r="BF540"/>
  <c r="T540"/>
  <c r="R540"/>
  <c r="P540"/>
  <c r="BK540"/>
  <c r="J540"/>
  <c r="BE540" s="1"/>
  <c r="BI536"/>
  <c r="BH536"/>
  <c r="BG536"/>
  <c r="BF536"/>
  <c r="T536"/>
  <c r="R536"/>
  <c r="P536"/>
  <c r="BK536"/>
  <c r="J536"/>
  <c r="BE536"/>
  <c r="BI532"/>
  <c r="BH532"/>
  <c r="BG532"/>
  <c r="BF532"/>
  <c r="T532"/>
  <c r="R532"/>
  <c r="P532"/>
  <c r="BK532"/>
  <c r="J532"/>
  <c r="BE532" s="1"/>
  <c r="BI522"/>
  <c r="BH522"/>
  <c r="BG522"/>
  <c r="BF522"/>
  <c r="T522"/>
  <c r="R522"/>
  <c r="P522"/>
  <c r="P501" s="1"/>
  <c r="BK522"/>
  <c r="J522"/>
  <c r="BE522"/>
  <c r="BI514"/>
  <c r="BH514"/>
  <c r="BG514"/>
  <c r="BF514"/>
  <c r="T514"/>
  <c r="T501" s="1"/>
  <c r="R514"/>
  <c r="P514"/>
  <c r="BK514"/>
  <c r="J514"/>
  <c r="BE514" s="1"/>
  <c r="BI502"/>
  <c r="BH502"/>
  <c r="BG502"/>
  <c r="BF502"/>
  <c r="T502"/>
  <c r="R502"/>
  <c r="R501" s="1"/>
  <c r="P502"/>
  <c r="BK502"/>
  <c r="BK501" s="1"/>
  <c r="J501" s="1"/>
  <c r="J72" s="1"/>
  <c r="J502"/>
  <c r="BE502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 s="1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 s="1"/>
  <c r="BI491"/>
  <c r="BH491"/>
  <c r="BG491"/>
  <c r="BF491"/>
  <c r="T491"/>
  <c r="R491"/>
  <c r="P491"/>
  <c r="BK491"/>
  <c r="J491"/>
  <c r="BE491"/>
  <c r="BI485"/>
  <c r="BH485"/>
  <c r="BG485"/>
  <c r="BF485"/>
  <c r="T485"/>
  <c r="R485"/>
  <c r="P485"/>
  <c r="BK485"/>
  <c r="J485"/>
  <c r="BE485" s="1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 s="1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 s="1"/>
  <c r="BI470"/>
  <c r="BH470"/>
  <c r="BG470"/>
  <c r="BF470"/>
  <c r="T470"/>
  <c r="R470"/>
  <c r="P470"/>
  <c r="BK470"/>
  <c r="J470"/>
  <c r="BE470"/>
  <c r="BI467"/>
  <c r="BH467"/>
  <c r="BG467"/>
  <c r="BF467"/>
  <c r="T467"/>
  <c r="R467"/>
  <c r="P467"/>
  <c r="BK467"/>
  <c r="J467"/>
  <c r="BE467" s="1"/>
  <c r="BI461"/>
  <c r="BH461"/>
  <c r="BG461"/>
  <c r="BF461"/>
  <c r="T461"/>
  <c r="R461"/>
  <c r="P461"/>
  <c r="BK461"/>
  <c r="J461"/>
  <c r="BE461"/>
  <c r="BI455"/>
  <c r="BH455"/>
  <c r="BG455"/>
  <c r="BF455"/>
  <c r="T455"/>
  <c r="R455"/>
  <c r="P455"/>
  <c r="BK455"/>
  <c r="J455"/>
  <c r="BE455" s="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 s="1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 s="1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 s="1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 s="1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 s="1"/>
  <c r="BI410"/>
  <c r="BH410"/>
  <c r="BG410"/>
  <c r="BF410"/>
  <c r="T410"/>
  <c r="R410"/>
  <c r="P410"/>
  <c r="BK410"/>
  <c r="J410"/>
  <c r="BE410"/>
  <c r="BI406"/>
  <c r="BH406"/>
  <c r="BG406"/>
  <c r="BF406"/>
  <c r="T406"/>
  <c r="R406"/>
  <c r="P406"/>
  <c r="BK406"/>
  <c r="J406"/>
  <c r="BE406" s="1"/>
  <c r="BI399"/>
  <c r="BH399"/>
  <c r="BG399"/>
  <c r="BF399"/>
  <c r="T399"/>
  <c r="R399"/>
  <c r="P399"/>
  <c r="BK399"/>
  <c r="J399"/>
  <c r="BE399"/>
  <c r="BI389"/>
  <c r="BH389"/>
  <c r="BG389"/>
  <c r="BF389"/>
  <c r="T389"/>
  <c r="R389"/>
  <c r="P389"/>
  <c r="BK389"/>
  <c r="J389"/>
  <c r="BE389" s="1"/>
  <c r="BI377"/>
  <c r="BH377"/>
  <c r="BG377"/>
  <c r="BF377"/>
  <c r="T377"/>
  <c r="R377"/>
  <c r="P377"/>
  <c r="BK377"/>
  <c r="J377"/>
  <c r="BE377"/>
  <c r="BI365"/>
  <c r="BH365"/>
  <c r="BG365"/>
  <c r="BF365"/>
  <c r="T365"/>
  <c r="R365"/>
  <c r="P365"/>
  <c r="BK365"/>
  <c r="J365"/>
  <c r="BE365" s="1"/>
  <c r="BI357"/>
  <c r="BH357"/>
  <c r="BG357"/>
  <c r="BF357"/>
  <c r="T357"/>
  <c r="R357"/>
  <c r="P357"/>
  <c r="BK357"/>
  <c r="J357"/>
  <c r="BE357"/>
  <c r="BI349"/>
  <c r="BH349"/>
  <c r="BG349"/>
  <c r="BF349"/>
  <c r="T349"/>
  <c r="R349"/>
  <c r="P349"/>
  <c r="BK349"/>
  <c r="J349"/>
  <c r="BE349" s="1"/>
  <c r="BI341"/>
  <c r="BH341"/>
  <c r="BG341"/>
  <c r="BF341"/>
  <c r="T341"/>
  <c r="R341"/>
  <c r="P341"/>
  <c r="BK341"/>
  <c r="J341"/>
  <c r="BE341"/>
  <c r="BI333"/>
  <c r="BH333"/>
  <c r="BG333"/>
  <c r="BF333"/>
  <c r="T333"/>
  <c r="R333"/>
  <c r="P333"/>
  <c r="BK333"/>
  <c r="J333"/>
  <c r="BE333" s="1"/>
  <c r="BI322"/>
  <c r="BH322"/>
  <c r="BG322"/>
  <c r="BF322"/>
  <c r="T322"/>
  <c r="R322"/>
  <c r="P322"/>
  <c r="BK322"/>
  <c r="J322"/>
  <c r="BE322"/>
  <c r="BI311"/>
  <c r="BH311"/>
  <c r="BG311"/>
  <c r="BF311"/>
  <c r="T311"/>
  <c r="R311"/>
  <c r="P311"/>
  <c r="BK311"/>
  <c r="J311"/>
  <c r="BE311" s="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 s="1"/>
  <c r="BI305"/>
  <c r="BH305"/>
  <c r="BG305"/>
  <c r="BF305"/>
  <c r="T305"/>
  <c r="R305"/>
  <c r="P305"/>
  <c r="BK305"/>
  <c r="J305"/>
  <c r="BE305"/>
  <c r="BI303"/>
  <c r="BH303"/>
  <c r="BG303"/>
  <c r="BF303"/>
  <c r="T303"/>
  <c r="T302" s="1"/>
  <c r="R303"/>
  <c r="R302"/>
  <c r="P303"/>
  <c r="P302" s="1"/>
  <c r="BK303"/>
  <c r="BK302"/>
  <c r="J302"/>
  <c r="J71" s="1"/>
  <c r="J303"/>
  <c r="BE303" s="1"/>
  <c r="BI301"/>
  <c r="BH301"/>
  <c r="BG301"/>
  <c r="BF301"/>
  <c r="T301"/>
  <c r="R301"/>
  <c r="P301"/>
  <c r="BK301"/>
  <c r="J301"/>
  <c r="BE301" s="1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 s="1"/>
  <c r="BI281"/>
  <c r="BH281"/>
  <c r="BG281"/>
  <c r="BF281"/>
  <c r="T281"/>
  <c r="R281"/>
  <c r="P281"/>
  <c r="BK281"/>
  <c r="J281"/>
  <c r="BE281"/>
  <c r="BI273"/>
  <c r="BH273"/>
  <c r="BG273"/>
  <c r="BF273"/>
  <c r="T273"/>
  <c r="R273"/>
  <c r="P273"/>
  <c r="BK273"/>
  <c r="J273"/>
  <c r="BE273" s="1"/>
  <c r="BI265"/>
  <c r="BH265"/>
  <c r="BG265"/>
  <c r="BF265"/>
  <c r="T265"/>
  <c r="R265"/>
  <c r="P265"/>
  <c r="BK265"/>
  <c r="J265"/>
  <c r="BE265"/>
  <c r="BI257"/>
  <c r="BH257"/>
  <c r="BG257"/>
  <c r="BF257"/>
  <c r="T257"/>
  <c r="R257"/>
  <c r="P257"/>
  <c r="BK257"/>
  <c r="J257"/>
  <c r="BE257" s="1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 s="1"/>
  <c r="BI235"/>
  <c r="BH235"/>
  <c r="BG235"/>
  <c r="BF235"/>
  <c r="T235"/>
  <c r="R235"/>
  <c r="P235"/>
  <c r="BK235"/>
  <c r="J235"/>
  <c r="BE235"/>
  <c r="BI233"/>
  <c r="BH233"/>
  <c r="BG233"/>
  <c r="BF233"/>
  <c r="T233"/>
  <c r="T230" s="1"/>
  <c r="R233"/>
  <c r="P233"/>
  <c r="BK233"/>
  <c r="J233"/>
  <c r="BE233" s="1"/>
  <c r="BI231"/>
  <c r="BH231"/>
  <c r="BG231"/>
  <c r="BF231"/>
  <c r="T231"/>
  <c r="R231"/>
  <c r="R230" s="1"/>
  <c r="P231"/>
  <c r="P230" s="1"/>
  <c r="BK231"/>
  <c r="BK230"/>
  <c r="BK229" s="1"/>
  <c r="J229" s="1"/>
  <c r="J69" s="1"/>
  <c r="J231"/>
  <c r="BE231" s="1"/>
  <c r="BI228"/>
  <c r="BH228"/>
  <c r="BG228"/>
  <c r="BF228"/>
  <c r="T228"/>
  <c r="T227" s="1"/>
  <c r="R228"/>
  <c r="R227"/>
  <c r="P228"/>
  <c r="P227" s="1"/>
  <c r="BK228"/>
  <c r="BK227"/>
  <c r="J227"/>
  <c r="J68" s="1"/>
  <c r="J228"/>
  <c r="BE228" s="1"/>
  <c r="BI225"/>
  <c r="BH225"/>
  <c r="BG225"/>
  <c r="BF225"/>
  <c r="T225"/>
  <c r="T222" s="1"/>
  <c r="R225"/>
  <c r="P225"/>
  <c r="BK225"/>
  <c r="J225"/>
  <c r="BE225" s="1"/>
  <c r="BI223"/>
  <c r="BH223"/>
  <c r="BG223"/>
  <c r="BF223"/>
  <c r="T223"/>
  <c r="R223"/>
  <c r="R222" s="1"/>
  <c r="P223"/>
  <c r="P222"/>
  <c r="BK223"/>
  <c r="BK222" s="1"/>
  <c r="J222" s="1"/>
  <c r="J67" s="1"/>
  <c r="J223"/>
  <c r="BE223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 s="1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 s="1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 s="1"/>
  <c r="BI199"/>
  <c r="BH199"/>
  <c r="BG199"/>
  <c r="BF199"/>
  <c r="T199"/>
  <c r="R199"/>
  <c r="P199"/>
  <c r="BK199"/>
  <c r="J199"/>
  <c r="BE199"/>
  <c r="BI197"/>
  <c r="BH197"/>
  <c r="BG197"/>
  <c r="BF197"/>
  <c r="T197"/>
  <c r="T196" s="1"/>
  <c r="R197"/>
  <c r="R196"/>
  <c r="P197"/>
  <c r="P196" s="1"/>
  <c r="BK197"/>
  <c r="BK196"/>
  <c r="J196"/>
  <c r="J66" s="1"/>
  <c r="J197"/>
  <c r="BE197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P187" s="1"/>
  <c r="BK192"/>
  <c r="J192"/>
  <c r="BE192"/>
  <c r="BI190"/>
  <c r="BH190"/>
  <c r="BG190"/>
  <c r="BF190"/>
  <c r="T190"/>
  <c r="T187" s="1"/>
  <c r="R190"/>
  <c r="P190"/>
  <c r="BK190"/>
  <c r="J190"/>
  <c r="BE190" s="1"/>
  <c r="BI188"/>
  <c r="BH188"/>
  <c r="BG188"/>
  <c r="BF188"/>
  <c r="T188"/>
  <c r="R188"/>
  <c r="R187" s="1"/>
  <c r="P188"/>
  <c r="BK188"/>
  <c r="BK187" s="1"/>
  <c r="J187" s="1"/>
  <c r="J65" s="1"/>
  <c r="J188"/>
  <c r="BE188"/>
  <c r="BI182"/>
  <c r="BH182"/>
  <c r="BG182"/>
  <c r="BF182"/>
  <c r="T182"/>
  <c r="T181"/>
  <c r="R182"/>
  <c r="R181" s="1"/>
  <c r="P182"/>
  <c r="P181"/>
  <c r="BK182"/>
  <c r="BK181" s="1"/>
  <c r="J181" s="1"/>
  <c r="J64" s="1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T178" s="1"/>
  <c r="R179"/>
  <c r="R178"/>
  <c r="P179"/>
  <c r="P178" s="1"/>
  <c r="BK179"/>
  <c r="BK178"/>
  <c r="J178"/>
  <c r="J63" s="1"/>
  <c r="J179"/>
  <c r="BE179"/>
  <c r="BI173"/>
  <c r="BH173"/>
  <c r="BG173"/>
  <c r="BF173"/>
  <c r="T173"/>
  <c r="T172" s="1"/>
  <c r="R173"/>
  <c r="R172"/>
  <c r="P173"/>
  <c r="P172" s="1"/>
  <c r="BK173"/>
  <c r="BK172"/>
  <c r="J172"/>
  <c r="J62" s="1"/>
  <c r="J173"/>
  <c r="BE173"/>
  <c r="BI170"/>
  <c r="BH170"/>
  <c r="BG170"/>
  <c r="BF170"/>
  <c r="T170"/>
  <c r="R170"/>
  <c r="P170"/>
  <c r="BK170"/>
  <c r="J170"/>
  <c r="BE170" s="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 s="1"/>
  <c r="BI161"/>
  <c r="BH161"/>
  <c r="BG161"/>
  <c r="BF161"/>
  <c r="T161"/>
  <c r="R161"/>
  <c r="P161"/>
  <c r="BK161"/>
  <c r="J161"/>
  <c r="BE161"/>
  <c r="BI153"/>
  <c r="BH153"/>
  <c r="BG153"/>
  <c r="BF153"/>
  <c r="T153"/>
  <c r="R153"/>
  <c r="P153"/>
  <c r="BK153"/>
  <c r="J153"/>
  <c r="BE153" s="1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 s="1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 s="1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 s="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 s="1"/>
  <c r="BI109"/>
  <c r="BH109"/>
  <c r="BG109"/>
  <c r="BF109"/>
  <c r="T109"/>
  <c r="R109"/>
  <c r="P109"/>
  <c r="BK109"/>
  <c r="J109"/>
  <c r="BE109"/>
  <c r="BI107"/>
  <c r="BH107"/>
  <c r="BG107"/>
  <c r="BF107"/>
  <c r="J34" s="1"/>
  <c r="AW55" i="1" s="1"/>
  <c r="T107" i="2"/>
  <c r="T102" s="1"/>
  <c r="R107"/>
  <c r="P107"/>
  <c r="BK107"/>
  <c r="J107"/>
  <c r="BE107" s="1"/>
  <c r="BI105"/>
  <c r="BH105"/>
  <c r="BG105"/>
  <c r="F35" s="1"/>
  <c r="BB55" i="1" s="1"/>
  <c r="BB54" s="1"/>
  <c r="BF105" i="2"/>
  <c r="T105"/>
  <c r="R105"/>
  <c r="P105"/>
  <c r="P102" s="1"/>
  <c r="P101" s="1"/>
  <c r="BK105"/>
  <c r="J105"/>
  <c r="BE105"/>
  <c r="BI103"/>
  <c r="F37" s="1"/>
  <c r="BD55" i="1" s="1"/>
  <c r="BD54" s="1"/>
  <c r="W33" s="1"/>
  <c r="BH103" i="2"/>
  <c r="F36"/>
  <c r="BC55" i="1" s="1"/>
  <c r="BC54" s="1"/>
  <c r="BG103" i="2"/>
  <c r="BF103"/>
  <c r="F34"/>
  <c r="BA55" i="1" s="1"/>
  <c r="BA54" s="1"/>
  <c r="T103" i="2"/>
  <c r="R103"/>
  <c r="R102"/>
  <c r="P103"/>
  <c r="BK103"/>
  <c r="BK102"/>
  <c r="J103"/>
  <c r="BE103"/>
  <c r="J97"/>
  <c r="J96"/>
  <c r="F94"/>
  <c r="E92"/>
  <c r="J55"/>
  <c r="J54"/>
  <c r="F52"/>
  <c r="E50"/>
  <c r="J18"/>
  <c r="E18"/>
  <c r="F55" s="1"/>
  <c r="F97"/>
  <c r="J17"/>
  <c r="J15"/>
  <c r="E15"/>
  <c r="F54" s="1"/>
  <c r="J14"/>
  <c r="J12"/>
  <c r="J52" s="1"/>
  <c r="E7"/>
  <c r="E48" s="1"/>
  <c r="E90"/>
  <c r="AS54" i="1"/>
  <c r="L50"/>
  <c r="AM50"/>
  <c r="AM49"/>
  <c r="L49"/>
  <c r="AM47"/>
  <c r="L47"/>
  <c r="L45"/>
  <c r="L44"/>
  <c r="W32" l="1"/>
  <c r="AY54"/>
  <c r="BK991" i="2"/>
  <c r="J991" s="1"/>
  <c r="J79" s="1"/>
  <c r="J992"/>
  <c r="J80" s="1"/>
  <c r="BK101"/>
  <c r="R229"/>
  <c r="AX54" i="1"/>
  <c r="W31"/>
  <c r="AW54"/>
  <c r="AK30" s="1"/>
  <c r="W30"/>
  <c r="P229" i="2"/>
  <c r="P100" s="1"/>
  <c r="AU55" i="1" s="1"/>
  <c r="AU54" s="1"/>
  <c r="F33" i="2"/>
  <c r="AZ55" i="1" s="1"/>
  <c r="AZ54" s="1"/>
  <c r="J33" i="2"/>
  <c r="AV55" i="1" s="1"/>
  <c r="AT55" s="1"/>
  <c r="T101" i="2"/>
  <c r="R101"/>
  <c r="R100" s="1"/>
  <c r="T229"/>
  <c r="P970"/>
  <c r="J94"/>
  <c r="F96"/>
  <c r="J102"/>
  <c r="J61" s="1"/>
  <c r="J230"/>
  <c r="J70" s="1"/>
  <c r="AV54" i="1" l="1"/>
  <c r="W29"/>
  <c r="T100" i="2"/>
  <c r="BK100"/>
  <c r="J100" s="1"/>
  <c r="J101"/>
  <c r="J60" s="1"/>
  <c r="AK29" i="1" l="1"/>
  <c r="AT54"/>
  <c r="J59" i="2"/>
  <c r="J30"/>
  <c r="J39" l="1"/>
  <c r="AG55" i="1"/>
  <c r="AG54" l="1"/>
  <c r="AN55"/>
  <c r="AK26" l="1"/>
  <c r="AK35" s="1"/>
  <c r="AN54"/>
</calcChain>
</file>

<file path=xl/sharedStrings.xml><?xml version="1.0" encoding="utf-8"?>
<sst xmlns="http://schemas.openxmlformats.org/spreadsheetml/2006/main" count="10444" uniqueCount="1560">
  <si>
    <t>Export Komplet</t>
  </si>
  <si>
    <t>VZ</t>
  </si>
  <si>
    <t>2.0</t>
  </si>
  <si>
    <t>ZAMOK</t>
  </si>
  <si>
    <t>False</t>
  </si>
  <si>
    <t>{15480c67-cde3-4373-a9c1-4cbcf588fcfd}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</si>
  <si>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</si>
  <si>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</si>
  <si>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</si>
  <si>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</si>
  <si>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</si>
  <si>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</si>
  <si>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</si>
  <si>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</si>
  <si>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</si>
  <si>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</si>
  <si>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</si>
  <si>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Dům dětí a mládeže v Kopřivnici - energetická opatření</t>
  </si>
  <si>
    <t>KSO:</t>
  </si>
  <si>
    <t/>
  </si>
  <si>
    <t>CC-CZ:</t>
  </si>
  <si>
    <t>Místo:</t>
  </si>
  <si>
    <t>Kopřivnice</t>
  </si>
  <si>
    <t>Datum:</t>
  </si>
  <si>
    <t>2. 8. 2019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</si>
  <si>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</si>
  <si>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</si>
  <si>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</si>
  <si>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</si>
  <si>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</si>
  <si>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</si>
  <si>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</si>
  <si>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Ing.Petr Kudlík</t>
  </si>
  <si>
    <t>True</t>
  </si>
  <si>
    <t>Zpracovatel:</t>
  </si>
  <si>
    <t>Lenka Jugová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</si>
  <si>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</si>
  <si>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</si>
  <si>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</si>
  <si>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</si>
  <si>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</si>
  <si>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</si>
  <si>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</si>
  <si>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</si>
  <si>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</si>
  <si>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</si>
  <si>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</si>
  <si>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</si>
  <si>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</si>
  <si>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</si>
  <si>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</si>
  <si>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</si>
  <si>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</si>
  <si>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</si>
  <si>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</si>
  <si>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</si>
  <si>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</si>
  <si>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</si>
  <si>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</si>
  <si>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</si>
  <si>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</si>
  <si>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</si>
  <si>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</si>
  <si>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</si>
  <si>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</si>
  <si>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</si>
  <si>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</si>
  <si>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</si>
  <si>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</si>
  <si>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</si>
  <si>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</si>
  <si>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</si>
  <si>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</si>
  <si>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</si>
  <si>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</si>
  <si>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</si>
  <si>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</si>
  <si>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</si>
  <si>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Zdravotechnika</t>
  </si>
  <si>
    <t>STA</t>
  </si>
  <si>
    <t>{202fad9d-106a-4252-9705-bbb2aaec10a7}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</si>
  <si>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</si>
  <si>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</si>
  <si>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</si>
  <si>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</si>
  <si>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</si>
  <si>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</si>
  <si>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</si>
  <si>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</si>
  <si>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</si>
  <si>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</si>
  <si>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</si>
  <si>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</si>
  <si>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</si>
  <si>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</si>
  <si>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</si>
  <si>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</si>
  <si>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</si>
  <si>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</si>
  <si>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</si>
  <si>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</si>
  <si>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</si>
  <si>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</si>
  <si>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</si>
  <si>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N00 - Nepojmenované práce</t>
  </si>
  <si>
    <t xml:space="preserve">    N01 - Nepojmenovaný díl</t>
  </si>
  <si>
    <t>OST - Ostatní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</si>
  <si>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</si>
  <si>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</si>
  <si>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</si>
  <si>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</si>
  <si>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</si>
  <si>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</si>
  <si>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</si>
  <si>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</si>
  <si>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</si>
  <si>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</si>
  <si>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</si>
  <si>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</si>
  <si>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</si>
  <si>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</si>
  <si>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</si>
  <si>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</si>
  <si>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</si>
  <si>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</si>
  <si>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</si>
  <si>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</si>
  <si>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113106351</t>
  </si>
  <si>
    <t>Rozebrání dlažeb a dílců při překopech inženýrských sítí s přemístěním hmot na skládku na vzdálenost do 3 m nebo s naložením na dopravní prostředek strojně plochy jednotlivě do 15 m2 vozovek a ploch, s jakoukoliv výplní spár z velkých kostek s ložem z kameniva těženého</t>
  </si>
  <si>
    <t>m2</t>
  </si>
  <si>
    <t>CS ÚRS 2019 01</t>
  </si>
  <si>
    <t>4</t>
  </si>
  <si>
    <t>-1090882894</t>
  </si>
  <si>
    <t>VV</t>
  </si>
  <si>
    <t>6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</si>
  <si>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</si>
  <si>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</si>
  <si>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-1629931438</t>
  </si>
  <si>
    <t>7</t>
  </si>
  <si>
    <t>3</t>
  </si>
  <si>
    <t>113107413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</si>
  <si>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200 do 300 mm</t>
  </si>
  <si>
    <t>309352636</t>
  </si>
  <si>
    <t>13</t>
  </si>
  <si>
    <t>132201201</t>
  </si>
  <si>
    <t>Hloubení zapažených i nezapažených rýh šířky přes 600 do 2 000 mm s urovnáním dna do předepsaného profilu a spádu v hornině tř. 3 do 100 m3</t>
  </si>
  <si>
    <t>m3</t>
  </si>
  <si>
    <t>-2060056368</t>
  </si>
  <si>
    <t>6,05*1*1,62</t>
  </si>
  <si>
    <t>7*1,6*0,8</t>
  </si>
  <si>
    <t>Součet</t>
  </si>
  <si>
    <t>18,76</t>
  </si>
  <si>
    <t>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</si>
  <si>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</si>
  <si>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</si>
  <si>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1225894970</t>
  </si>
  <si>
    <t>132201401</t>
  </si>
  <si>
    <t>Hloubená vykopávka pod základy ručně s přehozením výkopku na vzdálenost 3 m nebo s naložením na ruční dopravní prostředek v hornině tř. 3</t>
  </si>
  <si>
    <t>508280693</t>
  </si>
  <si>
    <t>1*1*1,65</t>
  </si>
  <si>
    <t>139711101</t>
  </si>
  <si>
    <t>Vykopávka v uzavřených prostorách s naložením výkopku na dopravní prostředek v hornině tř. 1 až 4</t>
  </si>
  <si>
    <t>-1313463124</t>
  </si>
  <si>
    <t>22,24*0,8*0,57+0,82*0,8*1,09+15,08*0,56</t>
  </si>
  <si>
    <t>1,3*0,8*0,42+1,33*0,8*0,45+2,74*0,8*0,42+1,87*0,8*0,52+0,71*0,8*0,55+2,59*0,56</t>
  </si>
  <si>
    <t>1,87*0,8*0,71+1,15*0,8*0,59+1,27*0,8*0,58+1,19*0,8*0,56+0,83*0,8*0,55+0,81*0,8*0,51</t>
  </si>
  <si>
    <t>2,35*0,8*0,395+2,06*0,8*0,38+0,47*0,8*0,39+0,99*0,8*0,34+0,43*0,8*0,34+0,57*0,8*0,32</t>
  </si>
  <si>
    <t>29,15</t>
  </si>
  <si>
    <t>8</t>
  </si>
  <si>
    <t>151101101</t>
  </si>
  <si>
    <t>Zřízení pažení a rozepření stěn rýh pro podzemní vedení pro všechny šířky rýhy příložné pro jakoukoliv mezerovitost, hloubky do 2 m</t>
  </si>
  <si>
    <t>-1857006242</t>
  </si>
  <si>
    <t>6,05*1,62*2+7*1,6*2</t>
  </si>
  <si>
    <t>9</t>
  </si>
  <si>
    <t>151101111</t>
  </si>
  <si>
    <t>Odstranění pažení a rozepření stěn rýh pro podzemní vedení s uložením materiálu na vzdálenost do 3 m od kraje výkopu příložné, hloubky do 2 m</t>
  </si>
  <si>
    <t>1005014532</t>
  </si>
  <si>
    <t>10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</si>
  <si>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</si>
  <si>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</si>
  <si>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-425463165</t>
  </si>
  <si>
    <t>18,76+29,15</t>
  </si>
  <si>
    <t>11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</si>
  <si>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</si>
  <si>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</si>
  <si>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-1630889211</t>
  </si>
  <si>
    <t>1,65</t>
  </si>
  <si>
    <t>12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</si>
  <si>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</si>
  <si>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</si>
  <si>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1334584030</t>
  </si>
  <si>
    <t>29,15+1,65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</si>
  <si>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</si>
  <si>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</si>
  <si>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859492751</t>
  </si>
  <si>
    <t>30,8*2 'Přepočtené koeficientem množství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</si>
  <si>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</si>
  <si>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</si>
  <si>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</si>
  <si>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442402148</t>
  </si>
  <si>
    <t>18,76+1,65+29,15</t>
  </si>
  <si>
    <t>167101102</t>
  </si>
  <si>
    <t>Nakládání, skládání a překládání neulehlého výkopku nebo sypaniny nakládání, množství přes 100 m3, z hornin tř. 1 až 4</t>
  </si>
  <si>
    <t>834841733</t>
  </si>
  <si>
    <t>49,56</t>
  </si>
  <si>
    <t>16</t>
  </si>
  <si>
    <t>171201211</t>
  </si>
  <si>
    <t>Poplatek za uložení stavebního odpadu na skládce (skládkovné) zeminy a kameniva zatříděného do Katalogu odpadů pod kódem 170 504</t>
  </si>
  <si>
    <t>t</t>
  </si>
  <si>
    <t>-2127169922</t>
  </si>
  <si>
    <t>49,56*1,75 'Přepočtené koeficientem množství</t>
  </si>
  <si>
    <t>17</t>
  </si>
  <si>
    <t>174101101</t>
  </si>
  <si>
    <t>Zásyp sypaninou z jakékoliv horniny s uložením výkopku ve vrstvách se zhutněním jam, šachet, rýh nebo kolem objektů v těchto vykopávkách</t>
  </si>
  <si>
    <t>-117315579</t>
  </si>
  <si>
    <t>(18,76+1,65+29,15)-(23,81+2,8+9,3)</t>
  </si>
  <si>
    <t>13,65</t>
  </si>
  <si>
    <t>18</t>
  </si>
  <si>
    <t>M</t>
  </si>
  <si>
    <t>58333698</t>
  </si>
  <si>
    <t>kamenivo těžené hrubé frakce 32/63</t>
  </si>
  <si>
    <t>-1863384877</t>
  </si>
  <si>
    <t>13,65*2 'Přepočtené koeficientem množství</t>
  </si>
  <si>
    <t>19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</si>
  <si>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</si>
  <si>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</si>
  <si>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134311526</t>
  </si>
  <si>
    <t>(0,83+1,33+2,74+0,71+1,87+1,27+1,19+0,47+0,99+0,43)*0,8*0,41</t>
  </si>
  <si>
    <t>(9,73+8,8+1,3+1,87+1,15+0,83+0,81+1,16+2,06+0,57)*0,8*0,425</t>
  </si>
  <si>
    <t>(12,5+6,28+2,59+1,19)*0,8*0,46</t>
  </si>
  <si>
    <t>7*0,8*0,36</t>
  </si>
  <si>
    <t>23,81</t>
  </si>
  <si>
    <t>20</t>
  </si>
  <si>
    <t>58337310</t>
  </si>
  <si>
    <t>štěrkopísek frakce 0/4</t>
  </si>
  <si>
    <t>-1752437656</t>
  </si>
  <si>
    <t>23,81*1,75 'Přepočtené koeficientem množství</t>
  </si>
  <si>
    <t>18072419</t>
  </si>
  <si>
    <t>22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</si>
  <si>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</si>
  <si>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</si>
  <si>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1317951609</t>
  </si>
  <si>
    <t>6,05*1*0,46</t>
  </si>
  <si>
    <t>2,8</t>
  </si>
  <si>
    <t>23</t>
  </si>
  <si>
    <t>-2121360320</t>
  </si>
  <si>
    <t>2,8*1,75 'Přepočtené koeficientem množství</t>
  </si>
  <si>
    <t>Zakládání</t>
  </si>
  <si>
    <t>24</t>
  </si>
  <si>
    <t>215901101</t>
  </si>
  <si>
    <t>Zhutnění podloží pod násypy z rostlé horniny tř. 1 až 4 z hornin soudružných do 92 % PS a nesoudržných sypkých relativní ulehlosti I(d) do 0,8</t>
  </si>
  <si>
    <t>778688857</t>
  </si>
  <si>
    <t>11,83*0,8+28,28*0,8+22,59*0,8</t>
  </si>
  <si>
    <t>6,05*1</t>
  </si>
  <si>
    <t>7*0,8</t>
  </si>
  <si>
    <t>Svislé a kompletní konstrukce</t>
  </si>
  <si>
    <t>25</t>
  </si>
  <si>
    <t>359901211</t>
  </si>
  <si>
    <t>Monitoring stok (kamerový systém) jakékoli výšky nová kanalizace</t>
  </si>
  <si>
    <t>m</t>
  </si>
  <si>
    <t>1055863651</t>
  </si>
  <si>
    <t>26</t>
  </si>
  <si>
    <t>359901212</t>
  </si>
  <si>
    <t>Monitoring stok (kamerový systém) jakékoli výšky stávající kanalizace</t>
  </si>
  <si>
    <t>123900489</t>
  </si>
  <si>
    <t>Vodorovné konstrukce</t>
  </si>
  <si>
    <t>27</t>
  </si>
  <si>
    <t>451573111</t>
  </si>
  <si>
    <t>Lože pod potrubí, stoky a drobné objekty v otevřeném výkopu z písku a štěrkopísku do 63 mm</t>
  </si>
  <si>
    <t>-864805064</t>
  </si>
  <si>
    <t>61,81*0,15</t>
  </si>
  <si>
    <t>9,3</t>
  </si>
  <si>
    <t>Komunikace pozemní</t>
  </si>
  <si>
    <t>28</t>
  </si>
  <si>
    <t>564801112</t>
  </si>
  <si>
    <t>Podklad ze štěrkodrti ŠD s rozprostřením a zhutněním, po zhutnění tl. 40 mm</t>
  </si>
  <si>
    <t>-1843531064</t>
  </si>
  <si>
    <t>29</t>
  </si>
  <si>
    <t>564861111</t>
  </si>
  <si>
    <t>Podklad ze štěrkodrti ŠD s rozprostřením a zhutněním, po zhutnění tl. 200 mm</t>
  </si>
  <si>
    <t>1336449664</t>
  </si>
  <si>
    <t>30</t>
  </si>
  <si>
    <t>572370111</t>
  </si>
  <si>
    <t>Vyspravení krytu komunikací po překopech inženýrských sítí plochy do 15 m2 dlažbou z kamenných kostek s ložem z kameniva těženého velkých</t>
  </si>
  <si>
    <t>-696495863</t>
  </si>
  <si>
    <t>31</t>
  </si>
  <si>
    <t>572370112</t>
  </si>
  <si>
    <t>Vyspravení krytu komunikací po překopech inženýrských sítí plochy do 15 m2 dlažbou z zámkové dlažby s ložem z kameniva těženého drobných</t>
  </si>
  <si>
    <t>533663436</t>
  </si>
  <si>
    <t>Trubní vedení</t>
  </si>
  <si>
    <t>32</t>
  </si>
  <si>
    <t>871211141</t>
  </si>
  <si>
    <t>Montáž vodovodního potrubí z plastů v otevřeném výkopu z polyetylenu PE 100 svařovaných na tupo SDR 11/PN16 D 63 x 5,8 mm</t>
  </si>
  <si>
    <t>1260084868</t>
  </si>
  <si>
    <t>33</t>
  </si>
  <si>
    <t>28613527</t>
  </si>
  <si>
    <t>potrubí třívrstvé PE100 RC SDR11 63x5,80 dl 12m</t>
  </si>
  <si>
    <t>225250793</t>
  </si>
  <si>
    <t>34</t>
  </si>
  <si>
    <t>871251101</t>
  </si>
  <si>
    <t>Montáž vodovodního potrubí z plastů v otevřeném výkopu z tvrdého PVC s integrovaným těsněnim SDR 11/PN10 D 110 x 4,2 mm</t>
  </si>
  <si>
    <t>-1593196173</t>
  </si>
  <si>
    <t>chránička</t>
  </si>
  <si>
    <t>35</t>
  </si>
  <si>
    <t>28610002</t>
  </si>
  <si>
    <t>trubka tlaková hrdlovaná vodovodní PVC dl 6m DN 100</t>
  </si>
  <si>
    <t>523456155</t>
  </si>
  <si>
    <t>36</t>
  </si>
  <si>
    <t>871315221</t>
  </si>
  <si>
    <t>Kanalizační potrubí z tvrdého PVC v otevřeném výkopu ve sklonu do 20 %, hladkého plnostěnného jednovrstvého, tuhost třídy SN 8 DN 160</t>
  </si>
  <si>
    <t>-1090959287</t>
  </si>
  <si>
    <t>6,05*1,15</t>
  </si>
  <si>
    <t>37</t>
  </si>
  <si>
    <t>892233122</t>
  </si>
  <si>
    <t>Proplach a dezinfekce vodovodního potrubí DN od 40 do 70</t>
  </si>
  <si>
    <t>-64326339</t>
  </si>
  <si>
    <t>38</t>
  </si>
  <si>
    <t>892241111</t>
  </si>
  <si>
    <t>Tlakové zkoušky vodou na potrubí DN do 80</t>
  </si>
  <si>
    <t>-1742170508</t>
  </si>
  <si>
    <t>39</t>
  </si>
  <si>
    <t>892351111</t>
  </si>
  <si>
    <t>Tlakové zkoušky vodou na potrubí DN 150 nebo 200</t>
  </si>
  <si>
    <t>-1221818826</t>
  </si>
  <si>
    <t>40</t>
  </si>
  <si>
    <t>899721111</t>
  </si>
  <si>
    <t>Signalizační vodič na potrubí DN do 150 mm</t>
  </si>
  <si>
    <t>-569663657</t>
  </si>
  <si>
    <t>41</t>
  </si>
  <si>
    <t>899722113</t>
  </si>
  <si>
    <t>Krytí potrubí z plastů výstražnou fólií z PVC šířky 34cm</t>
  </si>
  <si>
    <t>-381751688</t>
  </si>
  <si>
    <t>42</t>
  </si>
  <si>
    <t>899913122</t>
  </si>
  <si>
    <t>Koncové uzavírací manžety chrániček DN potrubí x DN chráničky DN 50 x 100</t>
  </si>
  <si>
    <t>kus</t>
  </si>
  <si>
    <t>-1929987693</t>
  </si>
  <si>
    <t>43</t>
  </si>
  <si>
    <t>899913122.11</t>
  </si>
  <si>
    <t>Těsnění proti vodě a plynu - do vodoměrné šachty 100/60</t>
  </si>
  <si>
    <t>vlastní</t>
  </si>
  <si>
    <t>12514929</t>
  </si>
  <si>
    <t>absolutně  plyno a vodotěsné, těsnící šíře 20mm, těsnost do 1 bar</t>
  </si>
  <si>
    <t>vyrbeno z nerezu V2A</t>
  </si>
  <si>
    <t>zabudována kontrola utahovacího mon´mentu</t>
  </si>
  <si>
    <t>Ostatní konstrukce a práce, bourání</t>
  </si>
  <si>
    <t>44</t>
  </si>
  <si>
    <t>949121112</t>
  </si>
  <si>
    <t>Montáž lešení lehkého kozového dílcového o výšce lešeňové podlahy přes 1,2 do 1,9 m</t>
  </si>
  <si>
    <t>sada</t>
  </si>
  <si>
    <t>-267141037</t>
  </si>
  <si>
    <t>45</t>
  </si>
  <si>
    <t>949121812</t>
  </si>
  <si>
    <t>Demontáž lešení lehkého kozového dílcového o výšce lešeňové podlahy přes 1,2 do 1,9 m</t>
  </si>
  <si>
    <t>-1724672934</t>
  </si>
  <si>
    <t>998</t>
  </si>
  <si>
    <t>Přesun hmot</t>
  </si>
  <si>
    <t>46</t>
  </si>
  <si>
    <t>998276101</t>
  </si>
  <si>
    <t>Přesun hmot pro trubní vedení hloubené z trub z plastických hmot nebo sklolaminátových pro vodovody nebo kanalizace v otevřeném výkopu dopravní vzdálenost do 15 m</t>
  </si>
  <si>
    <t>84094539</t>
  </si>
  <si>
    <t>PSV</t>
  </si>
  <si>
    <t>Práce a dodávky PSV</t>
  </si>
  <si>
    <t>713</t>
  </si>
  <si>
    <t>Izolace tepelné</t>
  </si>
  <si>
    <t>47</t>
  </si>
  <si>
    <t>713410811</t>
  </si>
  <si>
    <t>Odstranění tepelné izolace potrubí a ohybů pásy nebo rohožemi bez povrchové úpravy ovinutými kolem potrubí a staženými ocelovým drátem potrubí, tloušťka izolace do 50 mm</t>
  </si>
  <si>
    <t>1710153459</t>
  </si>
  <si>
    <t>3+1+44,2+20,+22,1+35,5+40+1+18,5</t>
  </si>
  <si>
    <t>48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</si>
  <si>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</si>
  <si>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</si>
  <si>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-179684624</t>
  </si>
  <si>
    <t>3,5+1,5+51+23,5+26+46+55+1+18,5</t>
  </si>
  <si>
    <t>49</t>
  </si>
  <si>
    <t>63154004</t>
  </si>
  <si>
    <t>pouzdro izolační potrubní s jednostrannou Al fólií max. 250/100 °C 22/20 mm</t>
  </si>
  <si>
    <t>851877575</t>
  </si>
  <si>
    <t>IZOLACE POTRUBÍ STUDENÉ VODY - ZAVĚŠENÉ POD STROPEM, VEDENÉ VOLNĚ PO STĚNĚ</t>
  </si>
  <si>
    <t>1+0,5+1,5</t>
  </si>
  <si>
    <t>3*1,15</t>
  </si>
  <si>
    <t>3,5</t>
  </si>
  <si>
    <t>50</t>
  </si>
  <si>
    <t>63154530</t>
  </si>
  <si>
    <t>pouzdro izolační potrubní s jednostrannou Al fólií max. 250/100 °C 22/30 mm</t>
  </si>
  <si>
    <t>1293175316</t>
  </si>
  <si>
    <t>IZOLACE POTRUBÍ TEPLÉ VODY - ZAVĚŠENÉ POD STROPEM, VEDENÉ VOLNĚ PO STĚNĚ</t>
  </si>
  <si>
    <t>1*1,15</t>
  </si>
  <si>
    <t>1,5</t>
  </si>
  <si>
    <t>51</t>
  </si>
  <si>
    <t>63154005</t>
  </si>
  <si>
    <t>pouzdro izolační potrubní s jednostrannou Al fólií max. 250/100 °C 28/20 mm</t>
  </si>
  <si>
    <t>-1771989483</t>
  </si>
  <si>
    <t>1+0,5+0,5+0,5+1,1+2,8+0,7+1,5+1+0,5+1,8+0,5+1,8+1+2,5+0,2+1+0,5+4+1,5+4,2+1,5+2+1,5+1,5+1,5+0,5+1+0,5+0,5+1,5+0,6+2,5</t>
  </si>
  <si>
    <t>44,2*1,15</t>
  </si>
  <si>
    <t>52</t>
  </si>
  <si>
    <t>63154531</t>
  </si>
  <si>
    <t>pouzdro izolační potrubní s jednostrannou Al fólií max. 250/100 °C 28/30 mm</t>
  </si>
  <si>
    <t>-1420072645</t>
  </si>
  <si>
    <t>1,8+1+2,5+1+0,5+2,5+6+1,5+1+0,5+0,5+1+0,5</t>
  </si>
  <si>
    <t>20,3*1,15</t>
  </si>
  <si>
    <t>23,5</t>
  </si>
  <si>
    <t>53</t>
  </si>
  <si>
    <t>63154006</t>
  </si>
  <si>
    <t>pouzdro izolační potrubní s jednostrannou Al fólií max. 250/100 °C 35/20 mm</t>
  </si>
  <si>
    <t>500510484</t>
  </si>
  <si>
    <t>IZOLACE POTRUBÍ STUDENÉ VODY  A POŽÁRNÍ VODOVOD - ZAVĚŠENÉ POD STROPEM, VEDENÉ VOLNĚ PO STĚNĚ</t>
  </si>
  <si>
    <t>3+1+4+6,5+1+1+1,5+2,6+1,5</t>
  </si>
  <si>
    <t>22,1*1,15</t>
  </si>
  <si>
    <t>54</t>
  </si>
  <si>
    <t>63154007</t>
  </si>
  <si>
    <t>pouzdro izolační potrubní s jednostrannou Al fólií max. 250/100 °C 42/20 mm</t>
  </si>
  <si>
    <t>-1656844374</t>
  </si>
  <si>
    <t>34,6+0,39+0,5+1,5+3</t>
  </si>
  <si>
    <t>39,99*1,15</t>
  </si>
  <si>
    <t>55</t>
  </si>
  <si>
    <t>63154009</t>
  </si>
  <si>
    <t>pouzdro izolační potrubní s jednostrannou Al fólií max. 250/100 °C 54/20 mm</t>
  </si>
  <si>
    <t>-1272424453</t>
  </si>
  <si>
    <t>38,74+2,5+6,52</t>
  </si>
  <si>
    <t>47,76*1,15</t>
  </si>
  <si>
    <t>56</t>
  </si>
  <si>
    <t>63154011</t>
  </si>
  <si>
    <t>pouzdro izolační potrubní s jednostrannou Al fólií max. 250/100 °C 64/20 mm</t>
  </si>
  <si>
    <t>-1738372888</t>
  </si>
  <si>
    <t>57</t>
  </si>
  <si>
    <t>63154522</t>
  </si>
  <si>
    <t>pouzdro izolační potrubní s jednostrannou Al fólií max. 250/100 °C 133/25 mm</t>
  </si>
  <si>
    <t>-1638849579</t>
  </si>
  <si>
    <t>IZOLACE POTRUBÍ  DEŠŤOVÉ KANALIZACE</t>
  </si>
  <si>
    <t>1,31+7,2+7,2</t>
  </si>
  <si>
    <t>15,71*1,15</t>
  </si>
  <si>
    <t>18,5</t>
  </si>
  <si>
    <t>58</t>
  </si>
  <si>
    <t>998713102</t>
  </si>
  <si>
    <t>Přesun hmot pro izolace tepelné stanovený z hmotnosti přesunovaného materiálu vodorovná dopravní vzdálenost do 50 m v objektech výšky přes 6 m do 12 m</t>
  </si>
  <si>
    <t>-1551820235</t>
  </si>
  <si>
    <t>721</t>
  </si>
  <si>
    <t>Zdravotechnika - vnitřní kanalizace</t>
  </si>
  <si>
    <t>59</t>
  </si>
  <si>
    <t>721110806</t>
  </si>
  <si>
    <t>Demontáž potrubí z kameninových trub normálních nebo kyselinovzdorných přes 100 do DN 200</t>
  </si>
  <si>
    <t>-2064037068</t>
  </si>
  <si>
    <t>12+29+23</t>
  </si>
  <si>
    <t>60</t>
  </si>
  <si>
    <t>721140802</t>
  </si>
  <si>
    <t>Demontáž potrubí z litinových trub odpadních nebo dešťových do DN 100</t>
  </si>
  <si>
    <t>1129865787</t>
  </si>
  <si>
    <t>37+43</t>
  </si>
  <si>
    <t>61</t>
  </si>
  <si>
    <t>721140806</t>
  </si>
  <si>
    <t>Demontáž potrubí z litinových trub odpadních nebo dešťových přes 100 do DN 200</t>
  </si>
  <si>
    <t>-2088626971</t>
  </si>
  <si>
    <t>62</t>
  </si>
  <si>
    <t>721171803</t>
  </si>
  <si>
    <t>Demontáž potrubí z novodurových trub odpadních nebo připojovacích do D 75</t>
  </si>
  <si>
    <t>1504113695</t>
  </si>
  <si>
    <t>1,6+2,8+6,6+2,5+6,5+5+3+7+14</t>
  </si>
  <si>
    <t>63</t>
  </si>
  <si>
    <t>721173401</t>
  </si>
  <si>
    <t>Potrubí z plastových trub PVC SN4 svodné (ležaté) DN 110</t>
  </si>
  <si>
    <t>-756909905</t>
  </si>
  <si>
    <t>0,83+1,33+2,74+0,71+1,87+1,27+1,19+0,47+0,99+0,43</t>
  </si>
  <si>
    <t>Mezisoučet</t>
  </si>
  <si>
    <t>svislé</t>
  </si>
  <si>
    <t>0.72+0,55+0,56+0,65+0,73+0,69+0,65+0,51+0,46</t>
  </si>
  <si>
    <t>17,35*1,15</t>
  </si>
  <si>
    <t>64</t>
  </si>
  <si>
    <t>721173402</t>
  </si>
  <si>
    <t>Potrubí z plastových trub PVC SN4 svodné (ležaté) DN 125</t>
  </si>
  <si>
    <t>-1639031542</t>
  </si>
  <si>
    <t>9,73+8,8+1,3+1,87+1,15+0,83+0,81+1,16+2,06+0,57</t>
  </si>
  <si>
    <t>0,70+0,68</t>
  </si>
  <si>
    <t>29,66*1,15</t>
  </si>
  <si>
    <t>34,5</t>
  </si>
  <si>
    <t>65</t>
  </si>
  <si>
    <t>721173403</t>
  </si>
  <si>
    <t>Potrubí z plastových trub PVC SN4 svodné (ležaté) DN 160</t>
  </si>
  <si>
    <t>-857861163</t>
  </si>
  <si>
    <t>12,5+6,28+2,59+1,19</t>
  </si>
  <si>
    <t>22,56*1,15</t>
  </si>
  <si>
    <t>66</t>
  </si>
  <si>
    <t>721174005</t>
  </si>
  <si>
    <t>Potrubí z plastových trub polypropylenové svodné (ležaté) DN 110</t>
  </si>
  <si>
    <t>1577466046</t>
  </si>
  <si>
    <t>POTRUBÍ VEDENÉ POD STROPEM</t>
  </si>
  <si>
    <t>1.NP</t>
  </si>
  <si>
    <t>5,45*1,15</t>
  </si>
  <si>
    <t>6,5</t>
  </si>
  <si>
    <t>67</t>
  </si>
  <si>
    <t>721174024</t>
  </si>
  <si>
    <t>Potrubí z plastových trub polypropylenové odpadní (svislé) DN 75</t>
  </si>
  <si>
    <t>-806650491</t>
  </si>
  <si>
    <t>SVISLÉ</t>
  </si>
  <si>
    <t>7,6+7,6+2+7,6+1,3+4,5+1,5+1,7+3,3</t>
  </si>
  <si>
    <t>37,1*1,15</t>
  </si>
  <si>
    <t>68</t>
  </si>
  <si>
    <t>721174025</t>
  </si>
  <si>
    <t>Potrubí z plastových trub polypropylenové odpadní (svislé) DN 110</t>
  </si>
  <si>
    <t>-341479246</t>
  </si>
  <si>
    <t>7,6+7,6+7,6+7,6+5+3,5+3,5+1</t>
  </si>
  <si>
    <t>43,4*1,15</t>
  </si>
  <si>
    <t>69</t>
  </si>
  <si>
    <t>721174042</t>
  </si>
  <si>
    <t>Potrubí z plastových trub polypropylenové připojovací DN 40</t>
  </si>
  <si>
    <t>-1074239375</t>
  </si>
  <si>
    <t>3,26+2,26</t>
  </si>
  <si>
    <t>2.NP</t>
  </si>
  <si>
    <t>2,81+0,29</t>
  </si>
  <si>
    <t>10,62*1,15</t>
  </si>
  <si>
    <t>12,5</t>
  </si>
  <si>
    <t>70</t>
  </si>
  <si>
    <t>721174043</t>
  </si>
  <si>
    <t>Potrubí z plastových trub polypropylenové připojovací DN 50</t>
  </si>
  <si>
    <t>871158058</t>
  </si>
  <si>
    <t>1,67+6,24</t>
  </si>
  <si>
    <t>0,54+12,72</t>
  </si>
  <si>
    <t>0,7+0,7+1,5</t>
  </si>
  <si>
    <t>24,07*1,15</t>
  </si>
  <si>
    <t>71</t>
  </si>
  <si>
    <t>721174045</t>
  </si>
  <si>
    <t>Potrubí z plastových trub polypropylenové připojovací DN 110</t>
  </si>
  <si>
    <t>1762624605</t>
  </si>
  <si>
    <t>0,7+0,38+0,58</t>
  </si>
  <si>
    <t>1,82+3,13</t>
  </si>
  <si>
    <t>6,61*1,15</t>
  </si>
  <si>
    <t>72</t>
  </si>
  <si>
    <t>721175221</t>
  </si>
  <si>
    <t>Potrubí z plastových trub polypropylenové tlumící zvuk třívrstvé svodné (ležaté) DN 75</t>
  </si>
  <si>
    <t>-1778665702</t>
  </si>
  <si>
    <t>1.NP - CHODBA</t>
  </si>
  <si>
    <t>2,5*1,15</t>
  </si>
  <si>
    <t>73</t>
  </si>
  <si>
    <t>721175222</t>
  </si>
  <si>
    <t>Potrubí z plastových trub polypropylenové tlumící zvuk třívrstvé svodné (ležaté) DN 110</t>
  </si>
  <si>
    <t>-1918381663</t>
  </si>
  <si>
    <t>74</t>
  </si>
  <si>
    <t>721175233</t>
  </si>
  <si>
    <t>Potrubí z plastových trub polypropylenové tlumící zvuk třívrstvé dešťové DN 125</t>
  </si>
  <si>
    <t>1856433206</t>
  </si>
  <si>
    <t>POTRUBÍ DEŠŤOVÉ KANALIZACE</t>
  </si>
  <si>
    <t>75</t>
  </si>
  <si>
    <t>721194104</t>
  </si>
  <si>
    <t>Vyměření přípojek na potrubí vyvedení a upevnění odpadních výpustek DN 40</t>
  </si>
  <si>
    <t>118691285</t>
  </si>
  <si>
    <t>4+1+5+1+1+4+2+1</t>
  </si>
  <si>
    <t>76</t>
  </si>
  <si>
    <t>721194105</t>
  </si>
  <si>
    <t>Vyměření přípojek na potrubí vyvedení a upevnění odpadních výpustek DN 50</t>
  </si>
  <si>
    <t>2124049568</t>
  </si>
  <si>
    <t>2+2+1+2+1+2</t>
  </si>
  <si>
    <t>77</t>
  </si>
  <si>
    <t>721194109</t>
  </si>
  <si>
    <t>Vyměření přípojek na potrubí vyvedení a upevnění odpadních výpustek DN 100</t>
  </si>
  <si>
    <t>-1402389652</t>
  </si>
  <si>
    <t>1+4+1+3</t>
  </si>
  <si>
    <t>78</t>
  </si>
  <si>
    <t>721210812</t>
  </si>
  <si>
    <t>Demontáž kanalizačního příslušenství vpustí podlahových z kyselinovzdorné kameniny DN 70</t>
  </si>
  <si>
    <t>776139976</t>
  </si>
  <si>
    <t>79</t>
  </si>
  <si>
    <t>721210823</t>
  </si>
  <si>
    <t>Demontáž kanalizačního příslušenství střešních vtoků DN 125</t>
  </si>
  <si>
    <t>-970711418</t>
  </si>
  <si>
    <t>80</t>
  </si>
  <si>
    <t>721211422.1</t>
  </si>
  <si>
    <t>Vpusť podlahová se svislým odtokem DN 50/75/110 mřížka nerez 115x115 mm</t>
  </si>
  <si>
    <t>1202242223</t>
  </si>
  <si>
    <t>Vp</t>
  </si>
  <si>
    <t>Podlahová vpusť se svislým odtokem DN50, pevnou izolační přírubou, zápachovou uzávěrkou se zařízením proti pronikání zápachu při vyschnutí.</t>
  </si>
  <si>
    <t>max. průtok 0,5 l/s, materiál PP,PE, nerezová ocel V2A, svislý odtok nástavec s rámečkem 123x123 mm</t>
  </si>
  <si>
    <t xml:space="preserve">výškově nastavitelný , vtoková mřížka z nerezové oceli 115x115 mm, výška vodního uzávěru 500mm </t>
  </si>
  <si>
    <t>a zařízení proti  šíření zápachu ( pachotěsnost i bez vody v zápachové uzávěrce). Třída zatížení max.300 kg teplotní odolnost do 85°C</t>
  </si>
  <si>
    <t>izolační souprava</t>
  </si>
  <si>
    <t>dodávka + montáž</t>
  </si>
  <si>
    <t>81</t>
  </si>
  <si>
    <t>721211422.5</t>
  </si>
  <si>
    <t>Izolační souprava pro podlahovou vpusť dodávka + montáž</t>
  </si>
  <si>
    <t>-1136049170</t>
  </si>
  <si>
    <t>82</t>
  </si>
  <si>
    <t>721211911.111</t>
  </si>
  <si>
    <t>Montáž zápachových uzávěrek DN 40/50</t>
  </si>
  <si>
    <t>-1341125958</t>
  </si>
  <si>
    <t>83</t>
  </si>
  <si>
    <t>551613160.11</t>
  </si>
  <si>
    <t>uzávěrka zápachová  VZT DN40 se suchým zápachovým uzávěrem ( kuličkou)</t>
  </si>
  <si>
    <t>623250421</t>
  </si>
  <si>
    <t>84</t>
  </si>
  <si>
    <t>721211911.112</t>
  </si>
  <si>
    <t>1642104097</t>
  </si>
  <si>
    <t>4+4</t>
  </si>
  <si>
    <t>1+1</t>
  </si>
  <si>
    <t>85</t>
  </si>
  <si>
    <t>551618410</t>
  </si>
  <si>
    <t>vtok se zápachovou uzávěrkou DN 32</t>
  </si>
  <si>
    <t>108245645</t>
  </si>
  <si>
    <t>86</t>
  </si>
  <si>
    <t>551618411</t>
  </si>
  <si>
    <t xml:space="preserve">nálevka pro odvod kondenzátu z potrubí </t>
  </si>
  <si>
    <t>-1000719365</t>
  </si>
  <si>
    <t>87</t>
  </si>
  <si>
    <t>721212123</t>
  </si>
  <si>
    <t>Odtokové sprchové žlaby se zápachovou uzávěrkou a krycím roštem délky 800 mm</t>
  </si>
  <si>
    <t>-584756868</t>
  </si>
  <si>
    <t>88</t>
  </si>
  <si>
    <t>721226513</t>
  </si>
  <si>
    <t>Zápachové uzávěrky podomítkové (Pe) s krycí deskou pro pračku a myčku DN 40/50 s přípojem vody a elektřiny</t>
  </si>
  <si>
    <t>324325357</t>
  </si>
  <si>
    <t>89</t>
  </si>
  <si>
    <t>721233112.1</t>
  </si>
  <si>
    <t>Střešní vtok polypropylen PP pro ploché střechy svislý odtok s izolační přírubou navařená asfaltová příruba, s elektrickým ohřevem(10-30W)230V, záchytný koš DN 125,odvodňovací kroužek, dodávka včetně montáže</t>
  </si>
  <si>
    <t>-612444108</t>
  </si>
  <si>
    <t xml:space="preserve">Střešní vtoky budou dodány dle skladby střešní konstrukce - nutno konzultovat s dodavatelem střešní krytiny, </t>
  </si>
  <si>
    <t>zástupcem investora a projektantem stavební části</t>
  </si>
  <si>
    <t>90</t>
  </si>
  <si>
    <t>721233112.2</t>
  </si>
  <si>
    <t>Prodlužující nástavec s natavenou asfaltovou manžetou d125 pro střešní vtok, dodávka + montáž</t>
  </si>
  <si>
    <t>883007908</t>
  </si>
  <si>
    <t>91</t>
  </si>
  <si>
    <t>721273152</t>
  </si>
  <si>
    <t>Ventilační hlavice z polypropylenu (PP) DN 75</t>
  </si>
  <si>
    <t>-686765013</t>
  </si>
  <si>
    <t>92</t>
  </si>
  <si>
    <t>721273153</t>
  </si>
  <si>
    <t>Ventilační hlavice z polypropylenu (PP) DN 110</t>
  </si>
  <si>
    <t>1640617330</t>
  </si>
  <si>
    <t>93</t>
  </si>
  <si>
    <t>721273311112.1</t>
  </si>
  <si>
    <t>Čistící tvarovka osazena do podlahy DN110 dodávka+ montáž</t>
  </si>
  <si>
    <t>-1944914442</t>
  </si>
  <si>
    <t>čistící tvarovka s hladkým koncem DN100 na plastová potrubí</t>
  </si>
  <si>
    <t>PP/nerezová ocel, třída zatížení 1,5t, nerezové víčko 150*150mm, těsnost 0,5bar</t>
  </si>
  <si>
    <t>dodávka+montáž</t>
  </si>
  <si>
    <t>94</t>
  </si>
  <si>
    <t>721274103</t>
  </si>
  <si>
    <t>Ventily přivzdušňovací odpadních potrubí venkovní DN 110</t>
  </si>
  <si>
    <t>-273555525</t>
  </si>
  <si>
    <t>95</t>
  </si>
  <si>
    <t>721290111</t>
  </si>
  <si>
    <t>Zkouška těsnosti kanalizace v objektech vodou do DN 125</t>
  </si>
  <si>
    <t>-1947801689</t>
  </si>
  <si>
    <t>20+34,5</t>
  </si>
  <si>
    <t>96</t>
  </si>
  <si>
    <t>721290112</t>
  </si>
  <si>
    <t>Zkouška těsnosti kanalizace v objektech vodou DN 150 nebo DN 200</t>
  </si>
  <si>
    <t>1886148211</t>
  </si>
  <si>
    <t>97</t>
  </si>
  <si>
    <t>721290822</t>
  </si>
  <si>
    <t>Vnitrostaveništní přemístění vybouraných (demontovaných) hmot vnitřní kanalizace vodorovně do 100 m v objektech výšky přes 6 do 12 m</t>
  </si>
  <si>
    <t>-1141489216</t>
  </si>
  <si>
    <t>3,56</t>
  </si>
  <si>
    <t>98</t>
  </si>
  <si>
    <t>998721102</t>
  </si>
  <si>
    <t>Přesun hmot pro vnitřní kanalizace stanovený z hmotnosti přesunovaného materiálu vodorovná dopravní vzdálenost do 50 m v objektech výšky přes 6 do 12 m</t>
  </si>
  <si>
    <t>-1590790492</t>
  </si>
  <si>
    <t>722</t>
  </si>
  <si>
    <t>Zdravotechnika - vnitřní vodovod</t>
  </si>
  <si>
    <t>99</t>
  </si>
  <si>
    <t>722130233</t>
  </si>
  <si>
    <t>Potrubí z ocelových trubek pozinkovaných závitových svařovaných běžných DN 25</t>
  </si>
  <si>
    <t>-1500194327</t>
  </si>
  <si>
    <t>4+3+2,5</t>
  </si>
  <si>
    <t>1.np</t>
  </si>
  <si>
    <t>7,35+0,81</t>
  </si>
  <si>
    <t>0,49</t>
  </si>
  <si>
    <t>18,1*1,15</t>
  </si>
  <si>
    <t>100</t>
  </si>
  <si>
    <t>722130234</t>
  </si>
  <si>
    <t>Potrubí z ocelových trubek pozinkovaných závitových svařovaných běžných DN 32</t>
  </si>
  <si>
    <t>1017591634</t>
  </si>
  <si>
    <t>34,6+0,39</t>
  </si>
  <si>
    <t>34,99*1,15</t>
  </si>
  <si>
    <t>40,5</t>
  </si>
  <si>
    <t>101</t>
  </si>
  <si>
    <t>722130235</t>
  </si>
  <si>
    <t>Potrubí z ocelových trubek pozinkovaných závitových svařovaných běžných DN 40</t>
  </si>
  <si>
    <t>-1297607148</t>
  </si>
  <si>
    <t>2,5</t>
  </si>
  <si>
    <t>6,52</t>
  </si>
  <si>
    <t>9,02*1,15</t>
  </si>
  <si>
    <t>10,5</t>
  </si>
  <si>
    <t>102</t>
  </si>
  <si>
    <t>722130801</t>
  </si>
  <si>
    <t>Demontáž potrubí z ocelových trubek pozinkovaných závitových do DN 25</t>
  </si>
  <si>
    <t>-1932461929</t>
  </si>
  <si>
    <t>59,54+75+14,99</t>
  </si>
  <si>
    <t>18,1+34,99</t>
  </si>
  <si>
    <t>103</t>
  </si>
  <si>
    <t>722130802</t>
  </si>
  <si>
    <t>Demontáž potrubí z ocelových trubek pozinkovaných závitových přes 25 do DN 40</t>
  </si>
  <si>
    <t>138832501</t>
  </si>
  <si>
    <t>4,67+38,74+2,5</t>
  </si>
  <si>
    <t>9,02</t>
  </si>
  <si>
    <t>104</t>
  </si>
  <si>
    <t>722130803</t>
  </si>
  <si>
    <t>Demontáž potrubí z ocelových trubek pozinkovaných závitových přes 40 do DN 50</t>
  </si>
  <si>
    <t>1690481736</t>
  </si>
  <si>
    <t>105</t>
  </si>
  <si>
    <t>722174002</t>
  </si>
  <si>
    <t>Potrubí z plastových trubek z polypropylenu (PPR) svařovaných polyfuzně PN 16 (SDR 7,4) D 20 x 2,8</t>
  </si>
  <si>
    <t>-2130641095</t>
  </si>
  <si>
    <t>POTRUBÍ STUDENÉ VODY</t>
  </si>
  <si>
    <t>10,01+8,44</t>
  </si>
  <si>
    <t>1,93+6,26</t>
  </si>
  <si>
    <t>0,3*2+2+1+2+2,5+2,5+2,1+2+2,5+2,5+2+1+1,5+1+2+1+1+1+0,3*2+1+0,3*2+0,5</t>
  </si>
  <si>
    <t>59,54*1,15</t>
  </si>
  <si>
    <t>68,5</t>
  </si>
  <si>
    <t>106</t>
  </si>
  <si>
    <t>722174003</t>
  </si>
  <si>
    <t>Potrubí z plastových trubek z polypropylenu (PPR) svařovaných polyfuzně PN 16 (SDR 7,4) D 25 x 3,5</t>
  </si>
  <si>
    <t>-705308779</t>
  </si>
  <si>
    <t>MEZIPATRO</t>
  </si>
  <si>
    <t>11,16+7,25</t>
  </si>
  <si>
    <t>6,63+14,4</t>
  </si>
  <si>
    <t>2,5+0,3+4+2,5+1,5+1+4,2+1,5+2+1,5+1,5+1,5+0,5+2+1+0,5+0,5+1,5+1,5+0,5+0,5+0,6+2,5</t>
  </si>
  <si>
    <t>75,04*1,15</t>
  </si>
  <si>
    <t>86,5</t>
  </si>
  <si>
    <t>107</t>
  </si>
  <si>
    <t>722174004</t>
  </si>
  <si>
    <t>Potrubí z plastových trubek z polypropylenu (PPR) svařovaných polyfuzně PN 16 (SDR 7,4) D 32 x 4,4</t>
  </si>
  <si>
    <t>1425305191</t>
  </si>
  <si>
    <t>7,17+7,82</t>
  </si>
  <si>
    <t>14,99*1,15</t>
  </si>
  <si>
    <t>17,5</t>
  </si>
  <si>
    <t>108</t>
  </si>
  <si>
    <t>722174005</t>
  </si>
  <si>
    <t>Potrubí z plastových trubek z polypropylenu (PPR) svařovaných polyfuzně PN 16 (SDR 7,4) D 40 x 5,5</t>
  </si>
  <si>
    <t>-1105287483</t>
  </si>
  <si>
    <t>4,67*1,15</t>
  </si>
  <si>
    <t>5,5</t>
  </si>
  <si>
    <t>109</t>
  </si>
  <si>
    <t>722174006</t>
  </si>
  <si>
    <t>Potrubí z plastových trubek z polypropylenu (PPR) svařovaných polyfuzně PN 16 (SDR 7,4) D 50 x 6,9</t>
  </si>
  <si>
    <t>-1645141201</t>
  </si>
  <si>
    <t>38,74</t>
  </si>
  <si>
    <t>41,24*1,15</t>
  </si>
  <si>
    <t>47,5</t>
  </si>
  <si>
    <t>110</t>
  </si>
  <si>
    <t>722174007</t>
  </si>
  <si>
    <t>Potrubí z plastových trubek z polypropylenu (PPR) svařovaných polyfuzně PN 16 (SDR 7,4) D 63 x 8,6</t>
  </si>
  <si>
    <t>1149110444</t>
  </si>
  <si>
    <t>111</t>
  </si>
  <si>
    <t>722174022</t>
  </si>
  <si>
    <t>Potrubí z plastových trubek z polypropylenu (PPR) svařovaných polyfuzně PN 20 (SDR 6) D 20 x 3,4</t>
  </si>
  <si>
    <t>5352619</t>
  </si>
  <si>
    <t>POTRUBÍ TEPLÉ VODY</t>
  </si>
  <si>
    <t>0,42+1,41+2,65</t>
  </si>
  <si>
    <t>1,35+4,74</t>
  </si>
  <si>
    <t>0,3*2+2+2+2,5+2,5+2+1+0,5+1+0,3*2+0,3*2+0,5</t>
  </si>
  <si>
    <t>26,37*1,15</t>
  </si>
  <si>
    <t>30,5</t>
  </si>
  <si>
    <t>112</t>
  </si>
  <si>
    <t>722174023</t>
  </si>
  <si>
    <t>Potrubí z plastových trubek z polypropylenu (PPR) svařovaných polyfuzně PN 20 (SDR 6) D 25 x 4,2</t>
  </si>
  <si>
    <t>-971086455</t>
  </si>
  <si>
    <t>1,38+0,38+4,33</t>
  </si>
  <si>
    <t>2,54+0,54+6,66</t>
  </si>
  <si>
    <t>2+2,5+6+1,5+1+0,5+0,5+1+0,5</t>
  </si>
  <si>
    <t>31,33*1,15</t>
  </si>
  <si>
    <t>36,5</t>
  </si>
  <si>
    <t>113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</si>
  <si>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</si>
  <si>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</si>
  <si>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2084976841</t>
  </si>
  <si>
    <t>IZOLACE STUDENÉ VODY VEDENÉ V PŘÍČKÁCH A ZDECH</t>
  </si>
  <si>
    <t>114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</si>
  <si>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</si>
  <si>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</si>
  <si>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-1271446173</t>
  </si>
  <si>
    <t>IZOLACE STUDENÉ VODY A POŽÁRNÍ VODY  VEDENÉ V PŘÍČKÁCH A ZDECH</t>
  </si>
  <si>
    <t>35,5</t>
  </si>
  <si>
    <t>115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</si>
  <si>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</si>
  <si>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</si>
  <si>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-1930108327</t>
  </si>
  <si>
    <t>IZOLACE TEPLÉ VODY VEDENÉ V PŘÍČKÁCH A ZDECH</t>
  </si>
  <si>
    <t>116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</si>
  <si>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</si>
  <si>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</si>
  <si>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398345899</t>
  </si>
  <si>
    <t>117</t>
  </si>
  <si>
    <t>722181812</t>
  </si>
  <si>
    <t>Demontáž plstěných pásů z trub do Ø 50</t>
  </si>
  <si>
    <t>1775203706</t>
  </si>
  <si>
    <t>18,1+34,99+9,02</t>
  </si>
  <si>
    <t>118</t>
  </si>
  <si>
    <t>722182011</t>
  </si>
  <si>
    <t>Podpůrný žlab pro potrubí průměru D 20</t>
  </si>
  <si>
    <t>-1670199215</t>
  </si>
  <si>
    <t>119</t>
  </si>
  <si>
    <t>722182012</t>
  </si>
  <si>
    <t>Podpůrný žlab pro potrubí průměru D 25</t>
  </si>
  <si>
    <t>-1174495668</t>
  </si>
  <si>
    <t>74,5</t>
  </si>
  <si>
    <t>120</t>
  </si>
  <si>
    <t>722182013</t>
  </si>
  <si>
    <t>Podpůrný žlab pro potrubí průměru D 32</t>
  </si>
  <si>
    <t>633736586</t>
  </si>
  <si>
    <t>121</t>
  </si>
  <si>
    <t>722182014</t>
  </si>
  <si>
    <t>Podpůrný žlab pro potrubí průměru D 40</t>
  </si>
  <si>
    <t>1134875528</t>
  </si>
  <si>
    <t>122</t>
  </si>
  <si>
    <t>722182015</t>
  </si>
  <si>
    <t>Podpůrný žlab pro potrubí průměru D 50</t>
  </si>
  <si>
    <t>-2095584040</t>
  </si>
  <si>
    <t>123</t>
  </si>
  <si>
    <t>722190401</t>
  </si>
  <si>
    <t>Zřízení přípojek na potrubí vyvedení a upevnění výpustek do DN 25</t>
  </si>
  <si>
    <t>302290306</t>
  </si>
  <si>
    <t>2+2+3+10+2+4+4+2+2+3+2+3+1+8+4+2+2+2</t>
  </si>
  <si>
    <t>124</t>
  </si>
  <si>
    <t>722190901</t>
  </si>
  <si>
    <t>Opravy ostatní uzavření nebo otevření vodovodního potrubí při opravách včetně vypuštění a napuštění</t>
  </si>
  <si>
    <t>-806461876</t>
  </si>
  <si>
    <t>125</t>
  </si>
  <si>
    <t>722220111</t>
  </si>
  <si>
    <t>Armatury s jedním závitem nástěnky pro výtokový ventil G 1/2</t>
  </si>
  <si>
    <t>1377718135</t>
  </si>
  <si>
    <t>2+1+10+2+4+2+1+2+3+1+8+4+2+2+2</t>
  </si>
  <si>
    <t>126</t>
  </si>
  <si>
    <t>722220112</t>
  </si>
  <si>
    <t>Armatury s jedním závitem nástěnky pro výtokový ventil G 3/4</t>
  </si>
  <si>
    <t>1046517484</t>
  </si>
  <si>
    <t>127</t>
  </si>
  <si>
    <t>722220121</t>
  </si>
  <si>
    <t>Armatury s jedním závitem nástěnky pro baterii G 1/2</t>
  </si>
  <si>
    <t>pár</t>
  </si>
  <si>
    <t>-247118690</t>
  </si>
  <si>
    <t>1+2</t>
  </si>
  <si>
    <t>128</t>
  </si>
  <si>
    <t>722220851</t>
  </si>
  <si>
    <t>Demontáž armatur závitových s jedním závitem do G 3/4</t>
  </si>
  <si>
    <t>637710970</t>
  </si>
  <si>
    <t>VÝMĚNA ARMATUR VE VODOMĚRNÉ ŠACHTĚ</t>
  </si>
  <si>
    <t>129</t>
  </si>
  <si>
    <t>722220861</t>
  </si>
  <si>
    <t>Demontáž armatur závitových se dvěma závity do G 3/4</t>
  </si>
  <si>
    <t>-983901796</t>
  </si>
  <si>
    <t>130</t>
  </si>
  <si>
    <t>722220862</t>
  </si>
  <si>
    <t>Demontáž armatur závitových se dvěma závity přes 3/4 do G 5/4</t>
  </si>
  <si>
    <t>-1316528273</t>
  </si>
  <si>
    <t>131</t>
  </si>
  <si>
    <t>722220863</t>
  </si>
  <si>
    <t>Demontáž armatur závitových se dvěma závity G 6/4</t>
  </si>
  <si>
    <t>-934501659</t>
  </si>
  <si>
    <t>132</t>
  </si>
  <si>
    <t>722220864</t>
  </si>
  <si>
    <t>Demontáž armatur závitových se dvěma závity G 2</t>
  </si>
  <si>
    <t>-1180410976</t>
  </si>
  <si>
    <t>133</t>
  </si>
  <si>
    <t>722224115</t>
  </si>
  <si>
    <t>Armatury s jedním závitem kohouty plnicí a vypouštěcí PN 10 G 1/2</t>
  </si>
  <si>
    <t>-1146434960</t>
  </si>
  <si>
    <t>134</t>
  </si>
  <si>
    <t>722224152</t>
  </si>
  <si>
    <t>Armatury s jedním závitem ventily kulové zahradní uzávěry PN 15 do 120° C G 1/2 - 3/4</t>
  </si>
  <si>
    <t>-1041749158</t>
  </si>
  <si>
    <t>135</t>
  </si>
  <si>
    <t>722231073</t>
  </si>
  <si>
    <t>Armatury se dvěma závity ventily zpětné mosazné PN 10 do 110°C G 3/4</t>
  </si>
  <si>
    <t>-1729708782</t>
  </si>
  <si>
    <t>136</t>
  </si>
  <si>
    <t>722231076</t>
  </si>
  <si>
    <t>Armatury se dvěma závity ventily zpětné mosazné PN 10 do 110°C G 6/4</t>
  </si>
  <si>
    <t>-384179941</t>
  </si>
  <si>
    <t>137</t>
  </si>
  <si>
    <t>722231077</t>
  </si>
  <si>
    <t>Armatury se dvěma závity ventily zpětné mosazné PN 10 do 110°C G 2</t>
  </si>
  <si>
    <t>-699303286</t>
  </si>
  <si>
    <t>138</t>
  </si>
  <si>
    <t>722231211</t>
  </si>
  <si>
    <t>Armatury se dvěma závity ventily k bojleru PN 10 do 100 °C G 1/2</t>
  </si>
  <si>
    <t>393631087</t>
  </si>
  <si>
    <t>139</t>
  </si>
  <si>
    <t>722232043</t>
  </si>
  <si>
    <t>Armatury se dvěma závity kulové kohouty PN 42 do 185 °C přímé vnitřní závit G 1/2</t>
  </si>
  <si>
    <t>-1895571211</t>
  </si>
  <si>
    <t>140</t>
  </si>
  <si>
    <t>722232044</t>
  </si>
  <si>
    <t>Armatury se dvěma závity kulové kohouty PN 42 do 185 °C přímé vnitřní závit G 3/4</t>
  </si>
  <si>
    <t>1542593757</t>
  </si>
  <si>
    <t>12+9</t>
  </si>
  <si>
    <t>141</t>
  </si>
  <si>
    <t>722232045</t>
  </si>
  <si>
    <t>Armatury se dvěma závity kulové kohouty PN 42 do 185 °C přímé vnitřní závit G 1</t>
  </si>
  <si>
    <t>-309726605</t>
  </si>
  <si>
    <t>142</t>
  </si>
  <si>
    <t>722232047</t>
  </si>
  <si>
    <t>Armatury se dvěma závity kulové kohouty PN 42 do 185 °C přímé vnitřní závit G 6/4</t>
  </si>
  <si>
    <t>-1244727653</t>
  </si>
  <si>
    <t>143</t>
  </si>
  <si>
    <t>722232048</t>
  </si>
  <si>
    <t>Armatury se dvěma závity kulové kohouty PN 42 do 185 °C přímé vnitřní závit G 2</t>
  </si>
  <si>
    <t>-540357679</t>
  </si>
  <si>
    <t>144</t>
  </si>
  <si>
    <t>722232062</t>
  </si>
  <si>
    <t>Armatury se dvěma závity kulové kohouty PN 42 do 185 °C přímé vnitřní závit s vypouštěním G 3/4</t>
  </si>
  <si>
    <t>353489916</t>
  </si>
  <si>
    <t>145</t>
  </si>
  <si>
    <t>722232063</t>
  </si>
  <si>
    <t>Armatury se dvěma závity kulové kohouty PN 42 do 185 °C přímé vnitřní závit s vypouštěním G 1</t>
  </si>
  <si>
    <t>1170535564</t>
  </si>
  <si>
    <t>146</t>
  </si>
  <si>
    <t>722232064</t>
  </si>
  <si>
    <t>Armatury se dvěma závity kulové kohouty PN 42 do 185 °C přímé vnitřní závit s vypouštěním G 5/4</t>
  </si>
  <si>
    <t>-2126269444</t>
  </si>
  <si>
    <t>147</t>
  </si>
  <si>
    <t>722232065</t>
  </si>
  <si>
    <t>Armatury se dvěma závity kulové kohouty PN 42 do 185 °C přímé vnitřní závit s vypouštěním G 6/4</t>
  </si>
  <si>
    <t>1773573009</t>
  </si>
  <si>
    <t>148</t>
  </si>
  <si>
    <t>722232066</t>
  </si>
  <si>
    <t>Armatury se dvěma závity kulové kohouty PN 42 do 185 °C přímé vnitřní závit s vypouštěním G 2</t>
  </si>
  <si>
    <t>-76496480</t>
  </si>
  <si>
    <t>149</t>
  </si>
  <si>
    <t>722234264</t>
  </si>
  <si>
    <t>Armatury se dvěma závity filtry mosazný PN 16 do 120 °C G 3/4</t>
  </si>
  <si>
    <t>2043439388</t>
  </si>
  <si>
    <t>150</t>
  </si>
  <si>
    <t>722250133,2</t>
  </si>
  <si>
    <t>Požární příslušenství a armatury hydrantový systém s tvarově stálou hadicí celoplechový D 19 x 20 m dodávka + montáž</t>
  </si>
  <si>
    <t>soubor</t>
  </si>
  <si>
    <t>1010338502</t>
  </si>
  <si>
    <t>151</t>
  </si>
  <si>
    <t>722290226</t>
  </si>
  <si>
    <t>Zkoušky, proplach a desinfekce vodovodního potrubí zkoušky těsnosti vodovodního potrubí závitového do DN 50</t>
  </si>
  <si>
    <t>1619899611</t>
  </si>
  <si>
    <t>21+40,5+10,5+68,5+86,5+17,5+5,5+47,5+1+30,5+36,5</t>
  </si>
  <si>
    <t>152</t>
  </si>
  <si>
    <t>722290234</t>
  </si>
  <si>
    <t>Zkoušky, proplach a desinfekce vodovodního potrubí proplach a desinfekce vodovodního potrubí do DN 80</t>
  </si>
  <si>
    <t>685647070</t>
  </si>
  <si>
    <t>365,5</t>
  </si>
  <si>
    <t>153</t>
  </si>
  <si>
    <t>722290822</t>
  </si>
  <si>
    <t>Vnitrostaveništní přemístění vybouraných (demontovaných) hmot vnitřní vodovod vodorovně do 100 m v objektech výšky přes 6 do 12 m</t>
  </si>
  <si>
    <t>-1039665033</t>
  </si>
  <si>
    <t>0,765</t>
  </si>
  <si>
    <t>154</t>
  </si>
  <si>
    <t>998722102</t>
  </si>
  <si>
    <t>Přesun hmot pro vnitřní vodovod stanovený z hmotnosti přesunovaného materiálu vodorovná dopravní vzdálenost do 50 m v objektech výšky přes 6 do 12 m</t>
  </si>
  <si>
    <t>-1954749289</t>
  </si>
  <si>
    <t>725</t>
  </si>
  <si>
    <t>Zdravotechnika - zařizovací předměty</t>
  </si>
  <si>
    <t>155</t>
  </si>
  <si>
    <t>725110811</t>
  </si>
  <si>
    <t>Demontáž klozetů splachovacích s nádrží nebo tlakovým splachovačem</t>
  </si>
  <si>
    <t>372073772</t>
  </si>
  <si>
    <t>11+3</t>
  </si>
  <si>
    <t>156</t>
  </si>
  <si>
    <t>725111132</t>
  </si>
  <si>
    <t>Zařízení záchodů splachovače nádržkové plastové nízkopoložené nebo vysokopoložené</t>
  </si>
  <si>
    <t>-1492727054</t>
  </si>
  <si>
    <t>VL</t>
  </si>
  <si>
    <t>157</t>
  </si>
  <si>
    <t>725119125</t>
  </si>
  <si>
    <t>Zařízení záchodů montáž klozetových mís závěsných na nosné stěny</t>
  </si>
  <si>
    <t>23229876</t>
  </si>
  <si>
    <t>K+Ktp</t>
  </si>
  <si>
    <t>3+1</t>
  </si>
  <si>
    <t>158</t>
  </si>
  <si>
    <t>64236091</t>
  </si>
  <si>
    <t>mísa keramická klozetová závěsná bílá s hlubokým splachováním odpad vodorovný</t>
  </si>
  <si>
    <t>-132770777</t>
  </si>
  <si>
    <t>K,délka závěsné mísy 510mm</t>
  </si>
  <si>
    <t>159</t>
  </si>
  <si>
    <t>64236091.1</t>
  </si>
  <si>
    <t>duroplastové sedátko s poklopem pro závěsnou klozetovou mísu 510 mm</t>
  </si>
  <si>
    <t>-646685638</t>
  </si>
  <si>
    <t>K,duroplastové sedátko s poklopem pro závěsnou mísu 510 mm</t>
  </si>
  <si>
    <t>kovové úchyty zpomalovací mechanismus</t>
  </si>
  <si>
    <t>3+4</t>
  </si>
  <si>
    <t>160</t>
  </si>
  <si>
    <t>64236051</t>
  </si>
  <si>
    <t>klozet keramický bílý závěsný hluboké splachování pro handicapované</t>
  </si>
  <si>
    <t>-883579311</t>
  </si>
  <si>
    <t>Závěsný klozet s prodlouženou délkou , hluboké splachování 700 mm</t>
  </si>
  <si>
    <t xml:space="preserve"> 1</t>
  </si>
  <si>
    <t>161</t>
  </si>
  <si>
    <t>64236051.1</t>
  </si>
  <si>
    <t>Duroplastové sedátko bez poklopu, ocelové úchyty pro handicapované</t>
  </si>
  <si>
    <t>-290359512</t>
  </si>
  <si>
    <t>Duroplastové sedátko bez poklopu, ocelové úchyty</t>
  </si>
  <si>
    <t>162</t>
  </si>
  <si>
    <t>725121527</t>
  </si>
  <si>
    <t>Pisoárové záchodky keramické automatické s integrovaným napájecím zdrojem</t>
  </si>
  <si>
    <t>1863382823</t>
  </si>
  <si>
    <t>Ps</t>
  </si>
  <si>
    <t>163</t>
  </si>
  <si>
    <t>725121527.1</t>
  </si>
  <si>
    <t>Napájecí zdroj pro max. 3ks pisoáry</t>
  </si>
  <si>
    <t>1165984214</t>
  </si>
  <si>
    <t>Mechanické rozměry: 110 x 110 x 60 mm</t>
  </si>
  <si>
    <t>Napájecí napětí: 230V AC/50Hz</t>
  </si>
  <si>
    <t>Výstupní napětí: stab. 24V DC</t>
  </si>
  <si>
    <t>Krytí: IP 55</t>
  </si>
  <si>
    <t>164</t>
  </si>
  <si>
    <t>725122817</t>
  </si>
  <si>
    <t>Demontáž pisoárů bez nádrže s rohovým ventilem s 1 záchodkem</t>
  </si>
  <si>
    <t>-875979425</t>
  </si>
  <si>
    <t>165</t>
  </si>
  <si>
    <t>725210821</t>
  </si>
  <si>
    <t>Demontáž umyvadel bez výtokových armatur umyvadel</t>
  </si>
  <si>
    <t>-767832024</t>
  </si>
  <si>
    <t>166</t>
  </si>
  <si>
    <t>725211602</t>
  </si>
  <si>
    <t>Umyvadla keramická bílá bez výtokových armatur připevněná na stěnu šrouby bez sloupu nebo krytu na sifon 550 mm</t>
  </si>
  <si>
    <t>-928181108</t>
  </si>
  <si>
    <t>U</t>
  </si>
  <si>
    <t>167</t>
  </si>
  <si>
    <t>725211681</t>
  </si>
  <si>
    <t>Umyvadla keramická bílá bez výtokových armatur připevněná na stěnu šrouby zdravotní bílá 640 mm</t>
  </si>
  <si>
    <t>-1791009790</t>
  </si>
  <si>
    <t>Utp 1.NP</t>
  </si>
  <si>
    <t>168</t>
  </si>
  <si>
    <t>725211703</t>
  </si>
  <si>
    <t>Umyvadla keramická bílá bez výtokových armatur připevněná na stěnu šrouby malá (umývátka) stěnová 450 mm</t>
  </si>
  <si>
    <t>-2114581034</t>
  </si>
  <si>
    <t>169</t>
  </si>
  <si>
    <t>725231203</t>
  </si>
  <si>
    <t>Bidety bez výtokových armatur se zápachovou uzávěrkou keramické závěsné</t>
  </si>
  <si>
    <t>1388941154</t>
  </si>
  <si>
    <t>170</t>
  </si>
  <si>
    <t>725240811</t>
  </si>
  <si>
    <t>Demontáž sprchových kabin a vaniček bez výtokových armatur kabin</t>
  </si>
  <si>
    <t>-136015990</t>
  </si>
  <si>
    <t>171</t>
  </si>
  <si>
    <t>725291703.1</t>
  </si>
  <si>
    <t>Doplňky zařízení koupelen a záchodů nerezové madlo rovné dl 550 mm - k umyvadlu dodávka + montáž</t>
  </si>
  <si>
    <t>625283461</t>
  </si>
  <si>
    <t>Utp</t>
  </si>
  <si>
    <t>vyrobené z masivní nerezové oceli lesklé, silné 1,5 mm</t>
  </si>
  <si>
    <t>délka 550 mm</t>
  </si>
  <si>
    <t>průměr trubky 32 mm</t>
  </si>
  <si>
    <t>určené pro využití na toaletách pro tělesně postižené</t>
  </si>
  <si>
    <t>odolné madlo určené pro vysokou zátěž</t>
  </si>
  <si>
    <t xml:space="preserve">montážní šrouby jsou schované pod ozdobnou krytkou </t>
  </si>
  <si>
    <t>172</t>
  </si>
  <si>
    <t>725291712.1</t>
  </si>
  <si>
    <t>Doplňky zařízení koupelen a záchodů Nerezové madlo pevné s držákem toaletního papíru 900 mm, lesklý povrch dodávka+montáž</t>
  </si>
  <si>
    <t>227068147</t>
  </si>
  <si>
    <t>Ktp</t>
  </si>
  <si>
    <t xml:space="preserve">nerezové madlo pevné s držákem toaletního papíru, délka 900 mm, povrch lesklý </t>
  </si>
  <si>
    <t>173</t>
  </si>
  <si>
    <t>725291722.1</t>
  </si>
  <si>
    <t>Doplňky zařízení koupelen a záchodů. Sklopné madlo ve tvaru U, délka 81cm, nerez dodávka + montáž</t>
  </si>
  <si>
    <t>702203875</t>
  </si>
  <si>
    <t>Sklopné madlo:</t>
  </si>
  <si>
    <t>délka 813mm</t>
  </si>
  <si>
    <t>nerezová ocel, trubka průměru 32mm</t>
  </si>
  <si>
    <t>součástí balení jsou nerezové šrouby a hmoždinky pro instalaci</t>
  </si>
  <si>
    <t>K upevnění jsou dodávány nerezové šrouby 6×60 mm s hmoždinkami z plastu pro montáž do plných cihel a betonu</t>
  </si>
  <si>
    <t>174</t>
  </si>
  <si>
    <t>725310821</t>
  </si>
  <si>
    <t>Demontáž dřezů jednodílných bez výtokových armatur na konzolách</t>
  </si>
  <si>
    <t>-1066390865</t>
  </si>
  <si>
    <t>175</t>
  </si>
  <si>
    <t>725319111</t>
  </si>
  <si>
    <t>Dřezy bez výtokových armatur montáž dřezů ostatních typů</t>
  </si>
  <si>
    <t>-454447476</t>
  </si>
  <si>
    <t>D+DD</t>
  </si>
  <si>
    <t>176</t>
  </si>
  <si>
    <t>725320821</t>
  </si>
  <si>
    <t>Demontáž dřezů dvojitých bez výtokových armatur na konzolách</t>
  </si>
  <si>
    <t>1778743135</t>
  </si>
  <si>
    <t>177</t>
  </si>
  <si>
    <t>725330820</t>
  </si>
  <si>
    <t>Demontáž výlevek bez výtokových armatur a bez nádrže a splachovacího potrubí diturvitových</t>
  </si>
  <si>
    <t>-1594831132</t>
  </si>
  <si>
    <t>178</t>
  </si>
  <si>
    <t>725331111</t>
  </si>
  <si>
    <t>Výlevky bez výtokových armatur a splachovací nádrže keramické se sklopnou plastovou mřížkou 425 mm</t>
  </si>
  <si>
    <t>888165555</t>
  </si>
  <si>
    <t>179</t>
  </si>
  <si>
    <t>725530823</t>
  </si>
  <si>
    <t>Demontáž elektrických zásobníkových ohřívačů vody tlakových od 50 do 200 l</t>
  </si>
  <si>
    <t>1515201767</t>
  </si>
  <si>
    <t>180</t>
  </si>
  <si>
    <t>725530831</t>
  </si>
  <si>
    <t>Demontáž elektrických zásobníkových ohřívačů vody průtokových jakýchkoliv</t>
  </si>
  <si>
    <t>-41571330</t>
  </si>
  <si>
    <t>181</t>
  </si>
  <si>
    <t>725531101.1</t>
  </si>
  <si>
    <t>Elektrický průtokový ohřívač / 3,5 kW dodávka + montáž</t>
  </si>
  <si>
    <t>-2145593811</t>
  </si>
  <si>
    <t>182</t>
  </si>
  <si>
    <t>725531102</t>
  </si>
  <si>
    <t>Elektrické ohřívače zásobníkové beztlakové přepadové objem nádrže (příkon) 10 l (2,0 kW)</t>
  </si>
  <si>
    <t>-840279523</t>
  </si>
  <si>
    <t>pro 1 odběrní místo - DD - 2.NP</t>
  </si>
  <si>
    <t>183</t>
  </si>
  <si>
    <t>725539201</t>
  </si>
  <si>
    <t>Elektrické ohřívače zásobníkové montáž tlakových ohřívačů závěsných (svislých nebo vodorovných) do 15 l</t>
  </si>
  <si>
    <t>1341973820</t>
  </si>
  <si>
    <t>PRO 2 ODBĚRNÍ MÍSTA - umyvadla - 2.NP</t>
  </si>
  <si>
    <t>184</t>
  </si>
  <si>
    <t>54132287</t>
  </si>
  <si>
    <t>ohřívač vody elektrický tlakový pod umyvadlo 10L 2kW</t>
  </si>
  <si>
    <t>-1111346957</t>
  </si>
  <si>
    <t>185</t>
  </si>
  <si>
    <t>725539202</t>
  </si>
  <si>
    <t>Elektrické ohřívače zásobníkové montáž tlakových ohřívačů závěsných (svislých nebo vodorovných) přes 15 do 50 l</t>
  </si>
  <si>
    <t>1366584325</t>
  </si>
  <si>
    <t>186</t>
  </si>
  <si>
    <t>7255339202.1</t>
  </si>
  <si>
    <t>Elektrický zásobníkový ohřívač vody tlakový rozměr  545*523*301 mm, objem 20l, 2,2kW</t>
  </si>
  <si>
    <t>-1540064310</t>
  </si>
  <si>
    <t>187</t>
  </si>
  <si>
    <t>7255339202.2</t>
  </si>
  <si>
    <t>Elektrický zásobníkový ohřívač vody tlakový rozměr 617*523*318mm,objem 30l,2,2kW</t>
  </si>
  <si>
    <t>1151941572</t>
  </si>
  <si>
    <t>188</t>
  </si>
  <si>
    <t>725539205</t>
  </si>
  <si>
    <t>Elektrické ohřívače zásobníkové montáž tlakových ohřívačů závěsných (svislých nebo vodorovných) přes 125 do 160 l</t>
  </si>
  <si>
    <t>-787905073</t>
  </si>
  <si>
    <t>189</t>
  </si>
  <si>
    <t>48438698</t>
  </si>
  <si>
    <t>ohřívač vody elektrický zásobníkový závěsný akumulační svislý příkon 160L 2kW</t>
  </si>
  <si>
    <t>1166282647</t>
  </si>
  <si>
    <t>1.NP - m.č.1.26</t>
  </si>
  <si>
    <t>190</t>
  </si>
  <si>
    <t>725539205.1</t>
  </si>
  <si>
    <t>Elektrický zásobníkový ohřívač vody tlakový rozměr 558*520*1232mm,objem 160l, 2,2kW</t>
  </si>
  <si>
    <t>1500283822</t>
  </si>
  <si>
    <t>2.np</t>
  </si>
  <si>
    <t>191</t>
  </si>
  <si>
    <t>725590812</t>
  </si>
  <si>
    <t>Vnitrostaveništní přemístění vybouraných (demontovaných) hmot zařizovacích předmětů vodorovně do 100 m v objektech výšky přes 6 do 12 m</t>
  </si>
  <si>
    <t>1512981972</t>
  </si>
  <si>
    <t>1,995</t>
  </si>
  <si>
    <t>192</t>
  </si>
  <si>
    <t>725813111</t>
  </si>
  <si>
    <t>Ventily rohové bez připojovací trubičky nebo flexi hadičky G 1/2</t>
  </si>
  <si>
    <t>411107550</t>
  </si>
  <si>
    <t>U+Um+Utp</t>
  </si>
  <si>
    <t>(5+1+4+2+1)*2</t>
  </si>
  <si>
    <t>193</t>
  </si>
  <si>
    <t>725813112</t>
  </si>
  <si>
    <t>Ventily rohové bez připojovací trubičky nebo flexi hadičky pračkové G 3/4</t>
  </si>
  <si>
    <t>945809706</t>
  </si>
  <si>
    <t>194</t>
  </si>
  <si>
    <t>725819401</t>
  </si>
  <si>
    <t>Ventily montáž ventilů ostatních typů rohových s připojovací trubičkou G 1/2</t>
  </si>
  <si>
    <t>118967832</t>
  </si>
  <si>
    <t>195</t>
  </si>
  <si>
    <t>55141001</t>
  </si>
  <si>
    <t>kohout kulový rohový mosazný R 1/2"x3/8"</t>
  </si>
  <si>
    <t>-1204911709</t>
  </si>
  <si>
    <t>196</t>
  </si>
  <si>
    <t>725820801</t>
  </si>
  <si>
    <t>Demontáž baterií nástěnných do G 3/4</t>
  </si>
  <si>
    <t>-1311824181</t>
  </si>
  <si>
    <t>197</t>
  </si>
  <si>
    <t>725821316</t>
  </si>
  <si>
    <t>Baterie dřezové nástěnné pákové s otáčivým plochým ústím a délkou ramínka 300 mm</t>
  </si>
  <si>
    <t>-247847402</t>
  </si>
  <si>
    <t>198</t>
  </si>
  <si>
    <t>725823111</t>
  </si>
  <si>
    <t>Baterie bidetové stojánkové pákové bez výpusti</t>
  </si>
  <si>
    <t>-1671141608</t>
  </si>
  <si>
    <t>199</t>
  </si>
  <si>
    <t>725829131</t>
  </si>
  <si>
    <t>Baterie umyvadlové montáž ostatních typů stojánkových G 1/2</t>
  </si>
  <si>
    <t>-1034359488</t>
  </si>
  <si>
    <t>5+1+4+2+1</t>
  </si>
  <si>
    <t>200</t>
  </si>
  <si>
    <t>55145692</t>
  </si>
  <si>
    <t>baterie umyvadlová stojánková páková s prodlouženou pákou (lékařská)</t>
  </si>
  <si>
    <t>1329395259</t>
  </si>
  <si>
    <t>201</t>
  </si>
  <si>
    <t>55145691</t>
  </si>
  <si>
    <t>baterie umyvadlová stojánková páková výtok 100 mm s tlačným uzávěrem odpadu 5/4" chrom</t>
  </si>
  <si>
    <t>2026888927</t>
  </si>
  <si>
    <t>U+Um</t>
  </si>
  <si>
    <t>5+1+4+2</t>
  </si>
  <si>
    <t>202</t>
  </si>
  <si>
    <t>725849411</t>
  </si>
  <si>
    <t>Baterie sprchové montáž nástěnných baterií s nastavitelnou výškou sprchy</t>
  </si>
  <si>
    <t>-876967730</t>
  </si>
  <si>
    <t>203</t>
  </si>
  <si>
    <t>55145594.1</t>
  </si>
  <si>
    <t>Sprchová páková baterie s upevněním bez sprchové sady, chrom</t>
  </si>
  <si>
    <t>-907839224</t>
  </si>
  <si>
    <t>204</t>
  </si>
  <si>
    <t>55145002.1</t>
  </si>
  <si>
    <t>Sprchová sada (ruční sprcha ∅ 130 mm, 4 funkce, držák sprchy,_x000D_
sprchová hadice 1,7 m)</t>
  </si>
  <si>
    <t>397047809</t>
  </si>
  <si>
    <t>205</t>
  </si>
  <si>
    <t>725860811</t>
  </si>
  <si>
    <t>Demontáž zápachových uzávěrek pro zařizovací předměty jednoduchých</t>
  </si>
  <si>
    <t>-283553162</t>
  </si>
  <si>
    <t>206</t>
  </si>
  <si>
    <t>725860812</t>
  </si>
  <si>
    <t>Demontáž zápachových uzávěrek pro zařizovací předměty dvojitých</t>
  </si>
  <si>
    <t>-1869695600</t>
  </si>
  <si>
    <t>207</t>
  </si>
  <si>
    <t>725861102</t>
  </si>
  <si>
    <t>Zápachové uzávěrky zařizovacích předmětů pro umyvadla DN 40</t>
  </si>
  <si>
    <t>627499764</t>
  </si>
  <si>
    <t>208</t>
  </si>
  <si>
    <t>725861312</t>
  </si>
  <si>
    <t>Zápachové uzávěrky zařizovacích předmětů pro umyvadla podomítkové DN 40/50</t>
  </si>
  <si>
    <t>1662839461</t>
  </si>
  <si>
    <t>209</t>
  </si>
  <si>
    <t>725862103</t>
  </si>
  <si>
    <t>Zápachové uzávěrky zařizovacích předmětů pro dřezy DN 40/50</t>
  </si>
  <si>
    <t>1175960276</t>
  </si>
  <si>
    <t>D 1.NP</t>
  </si>
  <si>
    <t>210</t>
  </si>
  <si>
    <t>725862123</t>
  </si>
  <si>
    <t>Zápachové uzávěrky zařizovacích předmětů pro dvojdřezy s přípojkou pro pračku nebo myčku DN 40/50</t>
  </si>
  <si>
    <t>460235137</t>
  </si>
  <si>
    <t>2.NP -DD</t>
  </si>
  <si>
    <t>211</t>
  </si>
  <si>
    <t>725863311</t>
  </si>
  <si>
    <t>Zápachové uzávěrky zařizovacích předmětů pro bidety DN 40</t>
  </si>
  <si>
    <t>-135847970</t>
  </si>
  <si>
    <t>212</t>
  </si>
  <si>
    <t>725865411</t>
  </si>
  <si>
    <t>Zápachové uzávěrky zařizovacích předmětů pro pisoáry DN 32/40</t>
  </si>
  <si>
    <t>-1514437093</t>
  </si>
  <si>
    <t>2+2</t>
  </si>
  <si>
    <t>213</t>
  </si>
  <si>
    <t>725869101</t>
  </si>
  <si>
    <t>Zápachové uzávěrky zařizovacích předmětů montáž zápachových uzávěrek umyvadlových do DN 40</t>
  </si>
  <si>
    <t>1221561333</t>
  </si>
  <si>
    <t>214</t>
  </si>
  <si>
    <t>55161005</t>
  </si>
  <si>
    <t>souprava připojovací stavitelná bílá</t>
  </si>
  <si>
    <t>282295486</t>
  </si>
  <si>
    <t>215</t>
  </si>
  <si>
    <t>725980122.111</t>
  </si>
  <si>
    <t>Dvířka 15/30 cm - dvířka do zdi - barevný odstín dle stěny - pro čistící kusy na kanallizaci , pokud bude stěna s obkladem - dvířka do obkladu</t>
  </si>
  <si>
    <t>-289765947</t>
  </si>
  <si>
    <t>do obkladu</t>
  </si>
  <si>
    <t>do stěny</t>
  </si>
  <si>
    <t>216</t>
  </si>
  <si>
    <t>7259801222.1</t>
  </si>
  <si>
    <t>Mřížka pro přivzdušňovací hlavici 200 x200 mm dodávka + montáž</t>
  </si>
  <si>
    <t>1883410934</t>
  </si>
  <si>
    <t>217</t>
  </si>
  <si>
    <t>7259801222.11</t>
  </si>
  <si>
    <t>Dvířka do sádrokartonového podhledu pro kontrolu protipožárních manžet, zápachových uzávěrek, vodovodních armatur 300 x 300 mm, barva dle barvy plného sádrokartonového podhledu dodávka + montáž</t>
  </si>
  <si>
    <t>-1647171041</t>
  </si>
  <si>
    <t>218</t>
  </si>
  <si>
    <t>72598012312.11</t>
  </si>
  <si>
    <t>Dvířka 300x300 mm- do stěny - pro kontrolu armatur , pokud se bude jednat o keramický obklad budou dvířka do obkladu dodávka + montáž</t>
  </si>
  <si>
    <t>-444877663</t>
  </si>
  <si>
    <t>219</t>
  </si>
  <si>
    <t>725991811</t>
  </si>
  <si>
    <t>Demontáž ostatní konzol pro potrubí vysekáním ze zdi (bez úpravy otvoru) nebo upálením (včetně začištění konců) jednoduchých</t>
  </si>
  <si>
    <t>1724893368</t>
  </si>
  <si>
    <t>220</t>
  </si>
  <si>
    <t>998725102</t>
  </si>
  <si>
    <t>Přesun hmot pro zařizovací předměty stanovený z hmotnosti přesunovaného materiálu vodorovná dopravní vzdálenost do 50 m v objektech výšky přes 6 do 12 m</t>
  </si>
  <si>
    <t>395262248</t>
  </si>
  <si>
    <t>726</t>
  </si>
  <si>
    <t>Zdravotechnika - předstěnové instalace</t>
  </si>
  <si>
    <t>221</t>
  </si>
  <si>
    <t>726131011</t>
  </si>
  <si>
    <t>Předstěnové instalační systémy do lehkých stěn s kovovou konstrukcí pro bidety stavební výška 1120 mm</t>
  </si>
  <si>
    <t>-1447562363</t>
  </si>
  <si>
    <t>222</t>
  </si>
  <si>
    <t>726131031</t>
  </si>
  <si>
    <t>Předstěnové instalační systémy do lehkých stěn s kovovou konstrukcí pro podpěrné prvky a madla stavební výška 1120 mm</t>
  </si>
  <si>
    <t>-1956954869</t>
  </si>
  <si>
    <t>223</t>
  </si>
  <si>
    <t>726131041</t>
  </si>
  <si>
    <t>Předstěnové instalační systémy do lehkých stěn s kovovou konstrukcí pro závěsné klozety ovládání zepředu, stavební výšky 1120 mm</t>
  </si>
  <si>
    <t>-173637005</t>
  </si>
  <si>
    <t>224</t>
  </si>
  <si>
    <t>726131043</t>
  </si>
  <si>
    <t>Předstěnové instalační systémy do lehkých stěn s kovovou konstrukcí pro závěsné klozety ovládání zepředu, stavební výšky 1120 mm pro tělesně postižené</t>
  </si>
  <si>
    <t>-214524672</t>
  </si>
  <si>
    <t>225</t>
  </si>
  <si>
    <t>726131204.1</t>
  </si>
  <si>
    <t>Instalační předstěna - montáž příslušenství</t>
  </si>
  <si>
    <t>-716852972</t>
  </si>
  <si>
    <t>K1+Ktp</t>
  </si>
  <si>
    <t>7+1</t>
  </si>
  <si>
    <t>226</t>
  </si>
  <si>
    <t>GBT.115939001</t>
  </si>
  <si>
    <t>Geberit ovládání WC s pneumatickým ovládáním splachování, 1 množství splachování, nožní tlačítko do podlahy</t>
  </si>
  <si>
    <t>-621557881</t>
  </si>
  <si>
    <t>227</t>
  </si>
  <si>
    <t>55281794</t>
  </si>
  <si>
    <t>tlačítko pro ovládání WC zepředu plast dvě množství vody 246x164mm</t>
  </si>
  <si>
    <t>-543243228</t>
  </si>
  <si>
    <t>228</t>
  </si>
  <si>
    <t>726191001</t>
  </si>
  <si>
    <t>Ostatní příslušenství instalačních systémů zvukoizolační souprava pro WC a bidet</t>
  </si>
  <si>
    <t>-1125520430</t>
  </si>
  <si>
    <t>K+Ktp+B</t>
  </si>
  <si>
    <t>7+1+1</t>
  </si>
  <si>
    <t>229</t>
  </si>
  <si>
    <t>726191002</t>
  </si>
  <si>
    <t>Ostatní příslušenství instalačních systémů souprava pro předstěnovou montáž</t>
  </si>
  <si>
    <t>367026797</t>
  </si>
  <si>
    <t>230</t>
  </si>
  <si>
    <t>998726112</t>
  </si>
  <si>
    <t>Přesun hmot pro instalační prefabrikáty stanovený z hmotnosti přesunovaného materiálu vodorovná dopravní vzdálenost do 50 m v objektech výšky přes 6 m do 12 m</t>
  </si>
  <si>
    <t>625696567</t>
  </si>
  <si>
    <t>727</t>
  </si>
  <si>
    <t>Zdravotechnika - požární ochrana</t>
  </si>
  <si>
    <t>231</t>
  </si>
  <si>
    <t>727121105</t>
  </si>
  <si>
    <t>Protipožární ochranné manžety z jedné strany dělící konstrukce požární odolnost EI 90 D 75</t>
  </si>
  <si>
    <t>-1397881313</t>
  </si>
  <si>
    <t>232</t>
  </si>
  <si>
    <t>727121107</t>
  </si>
  <si>
    <t>Protipožární ochranné manžety z jedné strany dělící konstrukce požární odolnost EI 90 D 110</t>
  </si>
  <si>
    <t>-797020363</t>
  </si>
  <si>
    <t>233</t>
  </si>
  <si>
    <t>72712991111</t>
  </si>
  <si>
    <t>Utěsnění prostupů protipožárním tmelem</t>
  </si>
  <si>
    <t>922058658</t>
  </si>
  <si>
    <t>potrubí vody</t>
  </si>
  <si>
    <t>N00</t>
  </si>
  <si>
    <t>Nepojmenované práce</t>
  </si>
  <si>
    <t>234</t>
  </si>
  <si>
    <t>200003</t>
  </si>
  <si>
    <t>Stavební výpomoc - prosupy , řezání drážek v stavebních konstrukcích, bude fakturováno dle skutečnosti</t>
  </si>
  <si>
    <t>512</t>
  </si>
  <si>
    <t>-1438858409</t>
  </si>
  <si>
    <t>235</t>
  </si>
  <si>
    <t>200004</t>
  </si>
  <si>
    <t>Stavební výpomoc - jádrové vrtání v základech, jádrové vrtání v stavebních konstrukcích, bude fakturováno dle skutečnosti</t>
  </si>
  <si>
    <t>855659065</t>
  </si>
  <si>
    <t>N01</t>
  </si>
  <si>
    <t>Nepojmenovaný díl</t>
  </si>
  <si>
    <t>236</t>
  </si>
  <si>
    <t>9100001.113</t>
  </si>
  <si>
    <t>Uchycení zavěšených potrubí - konzoly dodávka + montáž</t>
  </si>
  <si>
    <t>293832259</t>
  </si>
  <si>
    <t>237</t>
  </si>
  <si>
    <t>999998.13</t>
  </si>
  <si>
    <t>Označení stoupaček , odboček v podhledech rozvodu vody štítky u armatur (studená voda, teplá voda, cirkulace TV, požar. vodovodu, suchovodu)</t>
  </si>
  <si>
    <t>-951730201</t>
  </si>
  <si>
    <t>OST</t>
  </si>
  <si>
    <t>Ostatní</t>
  </si>
  <si>
    <t>238</t>
  </si>
  <si>
    <t>21111</t>
  </si>
  <si>
    <t>Vyčištění a vyspravení stávající vodoměrné šachty</t>
  </si>
  <si>
    <t>hod</t>
  </si>
  <si>
    <t>1593380596</t>
  </si>
  <si>
    <t>239</t>
  </si>
  <si>
    <t>21112</t>
  </si>
  <si>
    <t>Vyčištění stávající kanalizační šachty, vyspravení dna a stěn šachty</t>
  </si>
  <si>
    <t>-2009061311</t>
  </si>
  <si>
    <t>240</t>
  </si>
  <si>
    <t>31111</t>
  </si>
  <si>
    <t>Jádrové vrtání do stávající betonové prefabtikované šachty, včetně utěsnění potrubí, vsazení šachtové vložky</t>
  </si>
  <si>
    <t>-199251890</t>
  </si>
  <si>
    <t>241</t>
  </si>
  <si>
    <t>888881</t>
  </si>
  <si>
    <t>Revize požárních hydrantů</t>
  </si>
  <si>
    <t>32247099</t>
  </si>
  <si>
    <t>VRN</t>
  </si>
  <si>
    <t>Vedlejší rozpočtové náklady</t>
  </si>
  <si>
    <t>VRN1</t>
  </si>
  <si>
    <t>Průzkumné, geodetické a projektové práce</t>
  </si>
  <si>
    <t>242</t>
  </si>
  <si>
    <t>11111</t>
  </si>
  <si>
    <t>Geometrické zaměření</t>
  </si>
  <si>
    <t>-435276006</t>
  </si>
  <si>
    <t>243</t>
  </si>
  <si>
    <t>11112</t>
  </si>
  <si>
    <t>Vytýčení sítí</t>
  </si>
  <si>
    <t>-213265804</t>
  </si>
  <si>
    <t>244</t>
  </si>
  <si>
    <t>11113</t>
  </si>
  <si>
    <t>Dokumentace skutečného provedení</t>
  </si>
  <si>
    <t>-1254819282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</si>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</sst>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2"/>
      <c r="AQ5" s="22"/>
      <c r="AR5" s="20"/>
      <c r="BE5" s="319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2"/>
      <c r="AQ6" s="22"/>
      <c r="AR6" s="20"/>
      <c r="BE6" s="320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0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0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0"/>
      <c r="BS9" s="17" t="s">
        <v>6</v>
      </c>
    </row>
    <row r="10" spans="1:74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20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20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0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20"/>
      <c r="BS13" s="17" t="s">
        <v>6</v>
      </c>
    </row>
    <row r="14" spans="1:74" ht="11.25">
      <c r="B14" s="21"/>
      <c r="C14" s="22"/>
      <c r="D14" s="22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20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0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0"/>
      <c r="BS16" s="17" t="s">
        <v>4</v>
      </c>
    </row>
    <row r="17" spans="2:7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20"/>
      <c r="BS17" s="17" t="s">
        <v>33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0"/>
      <c r="BS18" s="17" t="s">
        <v>6</v>
      </c>
    </row>
    <row r="19" spans="2:7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0"/>
      <c r="BS19" s="17" t="s">
        <v>6</v>
      </c>
    </row>
    <row r="20" spans="2:7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20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0"/>
    </row>
    <row r="22" spans="2:7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0"/>
    </row>
    <row r="23" spans="2:71" ht="45" customHeight="1">
      <c r="B23" s="21"/>
      <c r="C23" s="22"/>
      <c r="D23" s="22"/>
      <c r="E23" s="353" t="s">
        <v>37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2"/>
      <c r="AP23" s="22"/>
      <c r="AQ23" s="22"/>
      <c r="AR23" s="20"/>
      <c r="BE23" s="320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0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0"/>
    </row>
    <row r="26" spans="2:71" s="1" customFormat="1" ht="25.9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1">
        <f>ROUND(AG54,2)</f>
        <v>0</v>
      </c>
      <c r="AL26" s="322"/>
      <c r="AM26" s="322"/>
      <c r="AN26" s="322"/>
      <c r="AO26" s="322"/>
      <c r="AP26" s="35"/>
      <c r="AQ26" s="35"/>
      <c r="AR26" s="38"/>
      <c r="BE26" s="320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0"/>
    </row>
    <row r="28" spans="2:71" s="1" customFormat="1" ht="11.2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4" t="s">
        <v>39</v>
      </c>
      <c r="M28" s="354"/>
      <c r="N28" s="354"/>
      <c r="O28" s="354"/>
      <c r="P28" s="354"/>
      <c r="Q28" s="35"/>
      <c r="R28" s="35"/>
      <c r="S28" s="35"/>
      <c r="T28" s="35"/>
      <c r="U28" s="35"/>
      <c r="V28" s="35"/>
      <c r="W28" s="354" t="s">
        <v>40</v>
      </c>
      <c r="X28" s="354"/>
      <c r="Y28" s="354"/>
      <c r="Z28" s="354"/>
      <c r="AA28" s="354"/>
      <c r="AB28" s="354"/>
      <c r="AC28" s="354"/>
      <c r="AD28" s="354"/>
      <c r="AE28" s="354"/>
      <c r="AF28" s="35"/>
      <c r="AG28" s="35"/>
      <c r="AH28" s="35"/>
      <c r="AI28" s="35"/>
      <c r="AJ28" s="35"/>
      <c r="AK28" s="354" t="s">
        <v>41</v>
      </c>
      <c r="AL28" s="354"/>
      <c r="AM28" s="354"/>
      <c r="AN28" s="354"/>
      <c r="AO28" s="354"/>
      <c r="AP28" s="35"/>
      <c r="AQ28" s="35"/>
      <c r="AR28" s="38"/>
      <c r="BE28" s="320"/>
    </row>
    <row r="29" spans="2:71" s="2" customFormat="1" ht="14.45" customHeight="1">
      <c r="B29" s="39"/>
      <c r="C29" s="40"/>
      <c r="D29" s="29" t="s">
        <v>42</v>
      </c>
      <c r="E29" s="40"/>
      <c r="F29" s="29" t="s">
        <v>43</v>
      </c>
      <c r="G29" s="40"/>
      <c r="H29" s="40"/>
      <c r="I29" s="40"/>
      <c r="J29" s="40"/>
      <c r="K29" s="40"/>
      <c r="L29" s="355">
        <v>0.21</v>
      </c>
      <c r="M29" s="318"/>
      <c r="N29" s="318"/>
      <c r="O29" s="318"/>
      <c r="P29" s="318"/>
      <c r="Q29" s="40"/>
      <c r="R29" s="40"/>
      <c r="S29" s="40"/>
      <c r="T29" s="40"/>
      <c r="U29" s="40"/>
      <c r="V29" s="40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0"/>
      <c r="AG29" s="40"/>
      <c r="AH29" s="40"/>
      <c r="AI29" s="40"/>
      <c r="AJ29" s="40"/>
      <c r="AK29" s="317">
        <f>ROUND(AV54, 2)</f>
        <v>0</v>
      </c>
      <c r="AL29" s="318"/>
      <c r="AM29" s="318"/>
      <c r="AN29" s="318"/>
      <c r="AO29" s="318"/>
      <c r="AP29" s="40"/>
      <c r="AQ29" s="40"/>
      <c r="AR29" s="41"/>
      <c r="BE29" s="320"/>
    </row>
    <row r="30" spans="2:71" s="2" customFormat="1" ht="14.45" customHeight="1">
      <c r="B30" s="39"/>
      <c r="C30" s="40"/>
      <c r="D30" s="40"/>
      <c r="E30" s="40"/>
      <c r="F30" s="29" t="s">
        <v>44</v>
      </c>
      <c r="G30" s="40"/>
      <c r="H30" s="40"/>
      <c r="I30" s="40"/>
      <c r="J30" s="40"/>
      <c r="K30" s="40"/>
      <c r="L30" s="355">
        <v>0.15</v>
      </c>
      <c r="M30" s="318"/>
      <c r="N30" s="318"/>
      <c r="O30" s="318"/>
      <c r="P30" s="318"/>
      <c r="Q30" s="40"/>
      <c r="R30" s="40"/>
      <c r="S30" s="40"/>
      <c r="T30" s="40"/>
      <c r="U30" s="40"/>
      <c r="V30" s="40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0"/>
      <c r="AG30" s="40"/>
      <c r="AH30" s="40"/>
      <c r="AI30" s="40"/>
      <c r="AJ30" s="40"/>
      <c r="AK30" s="317">
        <f>ROUND(AW54, 2)</f>
        <v>0</v>
      </c>
      <c r="AL30" s="318"/>
      <c r="AM30" s="318"/>
      <c r="AN30" s="318"/>
      <c r="AO30" s="318"/>
      <c r="AP30" s="40"/>
      <c r="AQ30" s="40"/>
      <c r="AR30" s="41"/>
      <c r="BE30" s="320"/>
    </row>
    <row r="31" spans="2:71" s="2" customFormat="1" ht="14.45" hidden="1" customHeight="1">
      <c r="B31" s="39"/>
      <c r="C31" s="40"/>
      <c r="D31" s="40"/>
      <c r="E31" s="40"/>
      <c r="F31" s="29" t="s">
        <v>45</v>
      </c>
      <c r="G31" s="40"/>
      <c r="H31" s="40"/>
      <c r="I31" s="40"/>
      <c r="J31" s="40"/>
      <c r="K31" s="40"/>
      <c r="L31" s="355">
        <v>0.21</v>
      </c>
      <c r="M31" s="318"/>
      <c r="N31" s="318"/>
      <c r="O31" s="318"/>
      <c r="P31" s="318"/>
      <c r="Q31" s="40"/>
      <c r="R31" s="40"/>
      <c r="S31" s="40"/>
      <c r="T31" s="40"/>
      <c r="U31" s="40"/>
      <c r="V31" s="40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0"/>
      <c r="AG31" s="40"/>
      <c r="AH31" s="40"/>
      <c r="AI31" s="40"/>
      <c r="AJ31" s="40"/>
      <c r="AK31" s="317">
        <v>0</v>
      </c>
      <c r="AL31" s="318"/>
      <c r="AM31" s="318"/>
      <c r="AN31" s="318"/>
      <c r="AO31" s="318"/>
      <c r="AP31" s="40"/>
      <c r="AQ31" s="40"/>
      <c r="AR31" s="41"/>
      <c r="BE31" s="320"/>
    </row>
    <row r="32" spans="2:71" s="2" customFormat="1" ht="14.45" hidden="1" customHeight="1">
      <c r="B32" s="39"/>
      <c r="C32" s="40"/>
      <c r="D32" s="40"/>
      <c r="E32" s="40"/>
      <c r="F32" s="29" t="s">
        <v>46</v>
      </c>
      <c r="G32" s="40"/>
      <c r="H32" s="40"/>
      <c r="I32" s="40"/>
      <c r="J32" s="40"/>
      <c r="K32" s="40"/>
      <c r="L32" s="355">
        <v>0.15</v>
      </c>
      <c r="M32" s="318"/>
      <c r="N32" s="318"/>
      <c r="O32" s="318"/>
      <c r="P32" s="318"/>
      <c r="Q32" s="40"/>
      <c r="R32" s="40"/>
      <c r="S32" s="40"/>
      <c r="T32" s="40"/>
      <c r="U32" s="40"/>
      <c r="V32" s="40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0"/>
      <c r="AG32" s="40"/>
      <c r="AH32" s="40"/>
      <c r="AI32" s="40"/>
      <c r="AJ32" s="40"/>
      <c r="AK32" s="317">
        <v>0</v>
      </c>
      <c r="AL32" s="318"/>
      <c r="AM32" s="318"/>
      <c r="AN32" s="318"/>
      <c r="AO32" s="318"/>
      <c r="AP32" s="40"/>
      <c r="AQ32" s="40"/>
      <c r="AR32" s="41"/>
      <c r="BE32" s="320"/>
    </row>
    <row r="33" spans="2:44" s="2" customFormat="1" ht="14.45" hidden="1" customHeight="1">
      <c r="B33" s="39"/>
      <c r="C33" s="40"/>
      <c r="D33" s="40"/>
      <c r="E33" s="40"/>
      <c r="F33" s="29" t="s">
        <v>47</v>
      </c>
      <c r="G33" s="40"/>
      <c r="H33" s="40"/>
      <c r="I33" s="40"/>
      <c r="J33" s="40"/>
      <c r="K33" s="40"/>
      <c r="L33" s="355">
        <v>0</v>
      </c>
      <c r="M33" s="318"/>
      <c r="N33" s="318"/>
      <c r="O33" s="318"/>
      <c r="P33" s="318"/>
      <c r="Q33" s="40"/>
      <c r="R33" s="40"/>
      <c r="S33" s="40"/>
      <c r="T33" s="40"/>
      <c r="U33" s="40"/>
      <c r="V33" s="40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0"/>
      <c r="AG33" s="40"/>
      <c r="AH33" s="40"/>
      <c r="AI33" s="40"/>
      <c r="AJ33" s="40"/>
      <c r="AK33" s="317">
        <v>0</v>
      </c>
      <c r="AL33" s="318"/>
      <c r="AM33" s="318"/>
      <c r="AN33" s="318"/>
      <c r="AO33" s="318"/>
      <c r="AP33" s="40"/>
      <c r="AQ33" s="40"/>
      <c r="AR33" s="41"/>
    </row>
    <row r="34" spans="2:44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" customHeight="1"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23" t="s">
        <v>50</v>
      </c>
      <c r="Y35" s="324"/>
      <c r="Z35" s="324"/>
      <c r="AA35" s="324"/>
      <c r="AB35" s="324"/>
      <c r="AC35" s="44"/>
      <c r="AD35" s="44"/>
      <c r="AE35" s="44"/>
      <c r="AF35" s="44"/>
      <c r="AG35" s="44"/>
      <c r="AH35" s="44"/>
      <c r="AI35" s="44"/>
      <c r="AJ35" s="44"/>
      <c r="AK35" s="325">
        <f>SUM(AK26:AK33)</f>
        <v>0</v>
      </c>
      <c r="AL35" s="324"/>
      <c r="AM35" s="324"/>
      <c r="AN35" s="324"/>
      <c r="AO35" s="326"/>
      <c r="AP35" s="42"/>
      <c r="AQ35" s="42"/>
      <c r="AR35" s="38"/>
    </row>
    <row r="36" spans="2:44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5" customHeight="1">
      <c r="B42" s="34"/>
      <c r="C42" s="23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1" customFormat="1" ht="12" customHeight="1">
      <c r="B44" s="34"/>
      <c r="C44" s="29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365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44" s="3" customFormat="1" ht="36.950000000000003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330" t="str">
        <f>K6</f>
        <v>Dům dětí a mládeže v Kopřivnici - energetická opatření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2"/>
      <c r="AQ45" s="52"/>
      <c r="AR45" s="53"/>
    </row>
    <row r="46" spans="2:44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>Kopřivnice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32" t="str">
        <f>IF(AN8= "","",AN8)</f>
        <v>2. 8. 2019</v>
      </c>
      <c r="AN47" s="332"/>
      <c r="AO47" s="35"/>
      <c r="AP47" s="35"/>
      <c r="AQ47" s="35"/>
      <c r="AR47" s="38"/>
    </row>
    <row r="48" spans="2:44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7" customHeight="1">
      <c r="B49" s="34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31</v>
      </c>
      <c r="AJ49" s="35"/>
      <c r="AK49" s="35"/>
      <c r="AL49" s="35"/>
      <c r="AM49" s="328" t="str">
        <f>IF(E17="","",E17)</f>
        <v>Ing.Petr Kudlík</v>
      </c>
      <c r="AN49" s="329"/>
      <c r="AO49" s="329"/>
      <c r="AP49" s="329"/>
      <c r="AQ49" s="35"/>
      <c r="AR49" s="38"/>
      <c r="AS49" s="333" t="s">
        <v>52</v>
      </c>
      <c r="AT49" s="334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7" customHeight="1">
      <c r="B50" s="34"/>
      <c r="C50" s="29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34</v>
      </c>
      <c r="AJ50" s="35"/>
      <c r="AK50" s="35"/>
      <c r="AL50" s="35"/>
      <c r="AM50" s="328" t="str">
        <f>IF(E20="","",E20)</f>
        <v>Lenka Jugová</v>
      </c>
      <c r="AN50" s="329"/>
      <c r="AO50" s="329"/>
      <c r="AP50" s="329"/>
      <c r="AQ50" s="35"/>
      <c r="AR50" s="38"/>
      <c r="AS50" s="335"/>
      <c r="AT50" s="336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7"/>
      <c r="AT51" s="338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339" t="s">
        <v>53</v>
      </c>
      <c r="D52" s="340"/>
      <c r="E52" s="340"/>
      <c r="F52" s="340"/>
      <c r="G52" s="340"/>
      <c r="H52" s="62"/>
      <c r="I52" s="341" t="s">
        <v>54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2" t="s">
        <v>55</v>
      </c>
      <c r="AH52" s="340"/>
      <c r="AI52" s="340"/>
      <c r="AJ52" s="340"/>
      <c r="AK52" s="340"/>
      <c r="AL52" s="340"/>
      <c r="AM52" s="340"/>
      <c r="AN52" s="341" t="s">
        <v>56</v>
      </c>
      <c r="AO52" s="340"/>
      <c r="AP52" s="340"/>
      <c r="AQ52" s="63" t="s">
        <v>57</v>
      </c>
      <c r="AR52" s="38"/>
      <c r="AS52" s="64" t="s">
        <v>58</v>
      </c>
      <c r="AT52" s="65" t="s">
        <v>59</v>
      </c>
      <c r="AU52" s="65" t="s">
        <v>60</v>
      </c>
      <c r="AV52" s="65" t="s">
        <v>61</v>
      </c>
      <c r="AW52" s="65" t="s">
        <v>62</v>
      </c>
      <c r="AX52" s="65" t="s">
        <v>63</v>
      </c>
      <c r="AY52" s="65" t="s">
        <v>64</v>
      </c>
      <c r="AZ52" s="65" t="s">
        <v>65</v>
      </c>
      <c r="BA52" s="65" t="s">
        <v>66</v>
      </c>
      <c r="BB52" s="65" t="s">
        <v>67</v>
      </c>
      <c r="BC52" s="65" t="s">
        <v>68</v>
      </c>
      <c r="BD52" s="66" t="s">
        <v>69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50000000000003" customHeight="1">
      <c r="B54" s="70"/>
      <c r="C54" s="71" t="s">
        <v>70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46">
        <f>ROUND(AG55,2)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4" t="s">
        <v>19</v>
      </c>
      <c r="AR54" s="75"/>
      <c r="AS54" s="76">
        <f>ROUND(AS55,2)</f>
        <v>0</v>
      </c>
      <c r="AT54" s="77">
        <f>ROUND(SUM(AV54:AW54),2)</f>
        <v>0</v>
      </c>
      <c r="AU54" s="78">
        <f>ROUND(AU55,5)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0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71</v>
      </c>
      <c r="BT54" s="80" t="s">
        <v>72</v>
      </c>
      <c r="BU54" s="81" t="s">
        <v>73</v>
      </c>
      <c r="BV54" s="80" t="s">
        <v>74</v>
      </c>
      <c r="BW54" s="80" t="s">
        <v>5</v>
      </c>
      <c r="BX54" s="80" t="s">
        <v>75</v>
      </c>
      <c r="CL54" s="80" t="s">
        <v>19</v>
      </c>
    </row>
    <row r="55" spans="1:91" s="5" customFormat="1" ht="16.5" customHeight="1">
      <c r="A55" s="82" t="s">
        <v>76</v>
      </c>
      <c r="B55" s="83"/>
      <c r="C55" s="84"/>
      <c r="D55" s="345" t="s">
        <v>77</v>
      </c>
      <c r="E55" s="345"/>
      <c r="F55" s="345"/>
      <c r="G55" s="345"/>
      <c r="H55" s="345"/>
      <c r="I55" s="85"/>
      <c r="J55" s="345" t="s">
        <v>78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'1 - Zdravotechnika'!J30</f>
        <v>0</v>
      </c>
      <c r="AH55" s="344"/>
      <c r="AI55" s="344"/>
      <c r="AJ55" s="344"/>
      <c r="AK55" s="344"/>
      <c r="AL55" s="344"/>
      <c r="AM55" s="344"/>
      <c r="AN55" s="343">
        <f>SUM(AG55,AT55)</f>
        <v>0</v>
      </c>
      <c r="AO55" s="344"/>
      <c r="AP55" s="344"/>
      <c r="AQ55" s="86" t="s">
        <v>79</v>
      </c>
      <c r="AR55" s="87"/>
      <c r="AS55" s="88">
        <v>0</v>
      </c>
      <c r="AT55" s="89">
        <f>ROUND(SUM(AV55:AW55),2)</f>
        <v>0</v>
      </c>
      <c r="AU55" s="90">
        <f>'1 - Zdravotechnika'!P100</f>
        <v>0</v>
      </c>
      <c r="AV55" s="89">
        <f>'1 - Zdravotechnika'!J33</f>
        <v>0</v>
      </c>
      <c r="AW55" s="89">
        <f>'1 - Zdravotechnika'!J34</f>
        <v>0</v>
      </c>
      <c r="AX55" s="89">
        <f>'1 - Zdravotechnika'!J35</f>
        <v>0</v>
      </c>
      <c r="AY55" s="89">
        <f>'1 - Zdravotechnika'!J36</f>
        <v>0</v>
      </c>
      <c r="AZ55" s="89">
        <f>'1 - Zdravotechnika'!F33</f>
        <v>0</v>
      </c>
      <c r="BA55" s="89">
        <f>'1 - Zdravotechnika'!F34</f>
        <v>0</v>
      </c>
      <c r="BB55" s="89">
        <f>'1 - Zdravotechnika'!F35</f>
        <v>0</v>
      </c>
      <c r="BC55" s="89">
        <f>'1 - Zdravotechnika'!F36</f>
        <v>0</v>
      </c>
      <c r="BD55" s="91">
        <f>'1 - Zdravotechnika'!F37</f>
        <v>0</v>
      </c>
      <c r="BT55" s="92" t="s">
        <v>77</v>
      </c>
      <c r="BV55" s="92" t="s">
        <v>74</v>
      </c>
      <c r="BW55" s="92" t="s">
        <v>80</v>
      </c>
      <c r="BX55" s="92" t="s">
        <v>5</v>
      </c>
      <c r="CL55" s="92" t="s">
        <v>19</v>
      </c>
      <c r="CM55" s="92" t="s">
        <v>81</v>
      </c>
    </row>
    <row r="56" spans="1:91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</row>
    <row r="57" spans="1:91" s="1" customFormat="1" ht="6.95" customHeight="1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</row>
  </sheetData>
  <sheetProtection algorithmName="SHA-512" hashValue="BDaW6Z7Gcquju2rVLXUSHPzFo/tWQmDaTFTQrd10wR1BwvOTWjF506EJE7IXf7dbzjDdVtyIcc4BOJ71bbhcOw==" saltValue="lmFwO9+K38dTIiXB+ZftU30oVJTJtOd8mr9DdbvJImAeZVqDty1NENNglsgRtmYjhC0d2o/1NRBOudZgFr6yBQ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 - Zdravotechnika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02"/>
  <sheetViews>
    <sheetView showGridLines="0" tabSelected="1" topLeftCell="A24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7" t="s">
        <v>80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20"/>
      <c r="AT3" s="17" t="s">
        <v>81</v>
      </c>
    </row>
    <row r="4" spans="2:46" ht="24.95" customHeight="1">
      <c r="B4" s="20"/>
      <c r="D4" s="97" t="s">
        <v>82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98" t="s">
        <v>16</v>
      </c>
      <c r="L6" s="20"/>
    </row>
    <row r="7" spans="2:46" ht="16.5" customHeight="1">
      <c r="B7" s="20"/>
      <c r="E7" s="356" t="str">
        <f>'Rekapitulace stavby'!K6</f>
        <v>Dům dětí a mládeže v Kopřivnici - energetická opatření</v>
      </c>
      <c r="F7" s="357"/>
      <c r="G7" s="357"/>
      <c r="H7" s="357"/>
      <c r="L7" s="20"/>
    </row>
    <row r="8" spans="2:46" s="1" customFormat="1" ht="12" customHeight="1">
      <c r="B8" s="38"/>
      <c r="D8" s="98" t="s">
        <v>83</v>
      </c>
      <c r="I8" s="99"/>
      <c r="L8" s="38"/>
    </row>
    <row r="9" spans="2:46" s="1" customFormat="1" ht="36.950000000000003" customHeight="1">
      <c r="B9" s="38"/>
      <c r="E9" s="358" t="s">
        <v>78</v>
      </c>
      <c r="F9" s="359"/>
      <c r="G9" s="359"/>
      <c r="H9" s="359"/>
      <c r="I9" s="99"/>
      <c r="L9" s="38"/>
    </row>
    <row r="10" spans="2:46" s="1" customFormat="1" ht="11.25">
      <c r="B10" s="38"/>
      <c r="I10" s="99"/>
      <c r="L10" s="38"/>
    </row>
    <row r="11" spans="2:46" s="1" customFormat="1" ht="12" customHeight="1">
      <c r="B11" s="38"/>
      <c r="D11" s="98" t="s">
        <v>18</v>
      </c>
      <c r="F11" s="17" t="s">
        <v>19</v>
      </c>
      <c r="I11" s="100" t="s">
        <v>20</v>
      </c>
      <c r="J11" s="17" t="s">
        <v>19</v>
      </c>
      <c r="L11" s="38"/>
    </row>
    <row r="12" spans="2:46" s="1" customFormat="1" ht="12" customHeight="1">
      <c r="B12" s="38"/>
      <c r="D12" s="98" t="s">
        <v>21</v>
      </c>
      <c r="F12" s="17" t="s">
        <v>22</v>
      </c>
      <c r="I12" s="100" t="s">
        <v>23</v>
      </c>
      <c r="J12" s="101" t="str">
        <f>'Rekapitulace stavby'!AN8</f>
        <v>2. 8. 2019</v>
      </c>
      <c r="L12" s="38"/>
    </row>
    <row r="13" spans="2:46" s="1" customFormat="1" ht="10.9" customHeight="1">
      <c r="B13" s="38"/>
      <c r="I13" s="99"/>
      <c r="L13" s="38"/>
    </row>
    <row r="14" spans="2:46" s="1" customFormat="1" ht="12" customHeight="1">
      <c r="B14" s="38"/>
      <c r="D14" s="98" t="s">
        <v>25</v>
      </c>
      <c r="I14" s="100" t="s">
        <v>26</v>
      </c>
      <c r="J14" s="17" t="str">
        <f>IF('Rekapitulace stavby'!AN10="","",'Rekapitulace stavby'!AN10)</f>
        <v/>
      </c>
      <c r="L14" s="38"/>
    </row>
    <row r="15" spans="2:46" s="1" customFormat="1" ht="18" customHeight="1">
      <c r="B15" s="38"/>
      <c r="E15" s="17" t="str">
        <f>IF('Rekapitulace stavby'!E11="","",'Rekapitulace stavby'!E11)</f>
        <v xml:space="preserve"> </v>
      </c>
      <c r="I15" s="100" t="s">
        <v>28</v>
      </c>
      <c r="J15" s="17" t="str">
        <f>IF('Rekapitulace stavby'!AN11="","",'Rekapitulace stavby'!AN11)</f>
        <v/>
      </c>
      <c r="L15" s="38"/>
    </row>
    <row r="16" spans="2:46" s="1" customFormat="1" ht="6.95" customHeight="1">
      <c r="B16" s="38"/>
      <c r="I16" s="99"/>
      <c r="L16" s="38"/>
    </row>
    <row r="17" spans="2:12" s="1" customFormat="1" ht="12" customHeight="1">
      <c r="B17" s="38"/>
      <c r="D17" s="98" t="s">
        <v>29</v>
      </c>
      <c r="I17" s="100" t="s">
        <v>26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60" t="str">
        <f>'Rekapitulace stavby'!E14</f>
        <v>Vyplň údaj</v>
      </c>
      <c r="F18" s="361"/>
      <c r="G18" s="361"/>
      <c r="H18" s="361"/>
      <c r="I18" s="100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99"/>
      <c r="L19" s="38"/>
    </row>
    <row r="20" spans="2:12" s="1" customFormat="1" ht="12" customHeight="1">
      <c r="B20" s="38"/>
      <c r="D20" s="98" t="s">
        <v>31</v>
      </c>
      <c r="I20" s="100" t="s">
        <v>26</v>
      </c>
      <c r="J20" s="17" t="s">
        <v>19</v>
      </c>
      <c r="L20" s="38"/>
    </row>
    <row r="21" spans="2:12" s="1" customFormat="1" ht="18" customHeight="1">
      <c r="B21" s="38"/>
      <c r="E21" s="17" t="s">
        <v>32</v>
      </c>
      <c r="I21" s="100" t="s">
        <v>28</v>
      </c>
      <c r="J21" s="17" t="s">
        <v>19</v>
      </c>
      <c r="L21" s="38"/>
    </row>
    <row r="22" spans="2:12" s="1" customFormat="1" ht="6.95" customHeight="1">
      <c r="B22" s="38"/>
      <c r="I22" s="99"/>
      <c r="L22" s="38"/>
    </row>
    <row r="23" spans="2:12" s="1" customFormat="1" ht="12" customHeight="1">
      <c r="B23" s="38"/>
      <c r="D23" s="98" t="s">
        <v>34</v>
      </c>
      <c r="I23" s="100" t="s">
        <v>26</v>
      </c>
      <c r="J23" s="17" t="s">
        <v>19</v>
      </c>
      <c r="L23" s="38"/>
    </row>
    <row r="24" spans="2:12" s="1" customFormat="1" ht="18" customHeight="1">
      <c r="B24" s="38"/>
      <c r="E24" s="17" t="s">
        <v>35</v>
      </c>
      <c r="I24" s="100" t="s">
        <v>28</v>
      </c>
      <c r="J24" s="17" t="s">
        <v>19</v>
      </c>
      <c r="L24" s="38"/>
    </row>
    <row r="25" spans="2:12" s="1" customFormat="1" ht="6.95" customHeight="1">
      <c r="B25" s="38"/>
      <c r="I25" s="99"/>
      <c r="L25" s="38"/>
    </row>
    <row r="26" spans="2:12" s="1" customFormat="1" ht="12" customHeight="1">
      <c r="B26" s="38"/>
      <c r="D26" s="98" t="s">
        <v>36</v>
      </c>
      <c r="I26" s="99"/>
      <c r="L26" s="38"/>
    </row>
    <row r="27" spans="2:12" s="6" customFormat="1" ht="16.5" customHeight="1">
      <c r="B27" s="102"/>
      <c r="E27" s="362" t="s">
        <v>19</v>
      </c>
      <c r="F27" s="362"/>
      <c r="G27" s="362"/>
      <c r="H27" s="362"/>
      <c r="I27" s="103"/>
      <c r="L27" s="102"/>
    </row>
    <row r="28" spans="2:12" s="1" customFormat="1" ht="6.95" customHeight="1">
      <c r="B28" s="38"/>
      <c r="I28" s="99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04"/>
      <c r="J29" s="56"/>
      <c r="K29" s="56"/>
      <c r="L29" s="38"/>
    </row>
    <row r="30" spans="2:12" s="1" customFormat="1" ht="25.35" customHeight="1">
      <c r="B30" s="38"/>
      <c r="D30" s="105" t="s">
        <v>38</v>
      </c>
      <c r="I30" s="99"/>
      <c r="J30" s="106">
        <f>ROUND(J100,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04"/>
      <c r="J31" s="56"/>
      <c r="K31" s="56"/>
      <c r="L31" s="38"/>
    </row>
    <row r="32" spans="2:12" s="1" customFormat="1" ht="14.45" customHeight="1">
      <c r="B32" s="38"/>
      <c r="F32" s="107" t="s">
        <v>40</v>
      </c>
      <c r="I32" s="108" t="s">
        <v>39</v>
      </c>
      <c r="J32" s="107" t="s">
        <v>41</v>
      </c>
      <c r="L32" s="38"/>
    </row>
    <row r="33" spans="2:12" s="1" customFormat="1" ht="14.45" customHeight="1">
      <c r="B33" s="38"/>
      <c r="D33" s="98" t="s">
        <v>42</v>
      </c>
      <c r="E33" s="98" t="s">
        <v>43</v>
      </c>
      <c r="F33" s="109">
        <f>ROUND((SUM(BE100:BE1001)),  2)</f>
        <v>0</v>
      </c>
      <c r="I33" s="110">
        <v>0.21</v>
      </c>
      <c r="J33" s="109">
        <f>ROUND(((SUM(BE100:BE1001))*I33),  2)</f>
        <v>0</v>
      </c>
      <c r="L33" s="38"/>
    </row>
    <row r="34" spans="2:12" s="1" customFormat="1" ht="14.45" customHeight="1">
      <c r="B34" s="38"/>
      <c r="E34" s="98" t="s">
        <v>44</v>
      </c>
      <c r="F34" s="109">
        <f>ROUND((SUM(BF100:BF1001)),  2)</f>
        <v>0</v>
      </c>
      <c r="I34" s="110">
        <v>0.15</v>
      </c>
      <c r="J34" s="109">
        <f>ROUND(((SUM(BF100:BF1001))*I34),  2)</f>
        <v>0</v>
      </c>
      <c r="L34" s="38"/>
    </row>
    <row r="35" spans="2:12" s="1" customFormat="1" ht="14.45" hidden="1" customHeight="1">
      <c r="B35" s="38"/>
      <c r="E35" s="98" t="s">
        <v>45</v>
      </c>
      <c r="F35" s="109">
        <f>ROUND((SUM(BG100:BG1001)),  2)</f>
        <v>0</v>
      </c>
      <c r="I35" s="110">
        <v>0.21</v>
      </c>
      <c r="J35" s="109">
        <f>0</f>
        <v>0</v>
      </c>
      <c r="L35" s="38"/>
    </row>
    <row r="36" spans="2:12" s="1" customFormat="1" ht="14.45" hidden="1" customHeight="1">
      <c r="B36" s="38"/>
      <c r="E36" s="98" t="s">
        <v>46</v>
      </c>
      <c r="F36" s="109">
        <f>ROUND((SUM(BH100:BH1001)),  2)</f>
        <v>0</v>
      </c>
      <c r="I36" s="110">
        <v>0.15</v>
      </c>
      <c r="J36" s="109">
        <f>0</f>
        <v>0</v>
      </c>
      <c r="L36" s="38"/>
    </row>
    <row r="37" spans="2:12" s="1" customFormat="1" ht="14.45" hidden="1" customHeight="1">
      <c r="B37" s="38"/>
      <c r="E37" s="98" t="s">
        <v>47</v>
      </c>
      <c r="F37" s="109">
        <f>ROUND((SUM(BI100:BI1001)),  2)</f>
        <v>0</v>
      </c>
      <c r="I37" s="110">
        <v>0</v>
      </c>
      <c r="J37" s="109">
        <f>0</f>
        <v>0</v>
      </c>
      <c r="L37" s="38"/>
    </row>
    <row r="38" spans="2:12" s="1" customFormat="1" ht="6.95" customHeight="1">
      <c r="B38" s="38"/>
      <c r="I38" s="99"/>
      <c r="L38" s="38"/>
    </row>
    <row r="39" spans="2:12" s="1" customFormat="1" ht="25.35" customHeight="1">
      <c r="B39" s="38"/>
      <c r="C39" s="111"/>
      <c r="D39" s="112" t="s">
        <v>48</v>
      </c>
      <c r="E39" s="113"/>
      <c r="F39" s="113"/>
      <c r="G39" s="114" t="s">
        <v>49</v>
      </c>
      <c r="H39" s="115" t="s">
        <v>50</v>
      </c>
      <c r="I39" s="116"/>
      <c r="J39" s="117">
        <f>SUM(J30:J37)</f>
        <v>0</v>
      </c>
      <c r="K39" s="118"/>
      <c r="L39" s="38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8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8"/>
    </row>
    <row r="45" spans="2:12" s="1" customFormat="1" ht="24.95" customHeight="1">
      <c r="B45" s="34"/>
      <c r="C45" s="23" t="s">
        <v>84</v>
      </c>
      <c r="D45" s="35"/>
      <c r="E45" s="35"/>
      <c r="F45" s="35"/>
      <c r="G45" s="35"/>
      <c r="H45" s="35"/>
      <c r="I45" s="99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99"/>
      <c r="J46" s="35"/>
      <c r="K46" s="35"/>
      <c r="L46" s="38"/>
    </row>
    <row r="47" spans="2:12" s="1" customFormat="1" ht="12" customHeight="1">
      <c r="B47" s="34"/>
      <c r="C47" s="29" t="s">
        <v>16</v>
      </c>
      <c r="D47" s="35"/>
      <c r="E47" s="35"/>
      <c r="F47" s="35"/>
      <c r="G47" s="35"/>
      <c r="H47" s="35"/>
      <c r="I47" s="99"/>
      <c r="J47" s="35"/>
      <c r="K47" s="35"/>
      <c r="L47" s="38"/>
    </row>
    <row r="48" spans="2:12" s="1" customFormat="1" ht="16.5" customHeight="1">
      <c r="B48" s="34"/>
      <c r="C48" s="35"/>
      <c r="D48" s="35"/>
      <c r="E48" s="363" t="str">
        <f>E7</f>
        <v>Dům dětí a mládeže v Kopřivnici - energetická opatření</v>
      </c>
      <c r="F48" s="364"/>
      <c r="G48" s="364"/>
      <c r="H48" s="364"/>
      <c r="I48" s="99"/>
      <c r="J48" s="35"/>
      <c r="K48" s="35"/>
      <c r="L48" s="38"/>
    </row>
    <row r="49" spans="2:47" s="1" customFormat="1" ht="12" customHeight="1">
      <c r="B49" s="34"/>
      <c r="C49" s="29" t="s">
        <v>83</v>
      </c>
      <c r="D49" s="35"/>
      <c r="E49" s="35"/>
      <c r="F49" s="35"/>
      <c r="G49" s="35"/>
      <c r="H49" s="35"/>
      <c r="I49" s="99"/>
      <c r="J49" s="35"/>
      <c r="K49" s="35"/>
      <c r="L49" s="38"/>
    </row>
    <row r="50" spans="2:47" s="1" customFormat="1" ht="16.5" customHeight="1">
      <c r="B50" s="34"/>
      <c r="C50" s="35"/>
      <c r="D50" s="35"/>
      <c r="E50" s="330" t="str">
        <f>E9</f>
        <v>Zdravotechnika</v>
      </c>
      <c r="F50" s="329"/>
      <c r="G50" s="329"/>
      <c r="H50" s="329"/>
      <c r="I50" s="99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99"/>
      <c r="J51" s="35"/>
      <c r="K51" s="35"/>
      <c r="L51" s="38"/>
    </row>
    <row r="52" spans="2:47" s="1" customFormat="1" ht="12" customHeight="1">
      <c r="B52" s="34"/>
      <c r="C52" s="29" t="s">
        <v>21</v>
      </c>
      <c r="D52" s="35"/>
      <c r="E52" s="35"/>
      <c r="F52" s="27" t="str">
        <f>F12</f>
        <v>Kopřivnice</v>
      </c>
      <c r="G52" s="35"/>
      <c r="H52" s="35"/>
      <c r="I52" s="100" t="s">
        <v>23</v>
      </c>
      <c r="J52" s="55" t="str">
        <f>IF(J12="","",J12)</f>
        <v>2. 8. 2019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99"/>
      <c r="J53" s="35"/>
      <c r="K53" s="35"/>
      <c r="L53" s="38"/>
    </row>
    <row r="54" spans="2:47" s="1" customFormat="1" ht="13.7" customHeight="1">
      <c r="B54" s="34"/>
      <c r="C54" s="29" t="s">
        <v>25</v>
      </c>
      <c r="D54" s="35"/>
      <c r="E54" s="35"/>
      <c r="F54" s="27" t="str">
        <f>E15</f>
        <v xml:space="preserve"> </v>
      </c>
      <c r="G54" s="35"/>
      <c r="H54" s="35"/>
      <c r="I54" s="100" t="s">
        <v>31</v>
      </c>
      <c r="J54" s="32" t="str">
        <f>E21</f>
        <v>Ing.Petr Kudlík</v>
      </c>
      <c r="K54" s="35"/>
      <c r="L54" s="38"/>
    </row>
    <row r="55" spans="2:47" s="1" customFormat="1" ht="13.7" customHeight="1">
      <c r="B55" s="34"/>
      <c r="C55" s="29" t="s">
        <v>29</v>
      </c>
      <c r="D55" s="35"/>
      <c r="E55" s="35"/>
      <c r="F55" s="27" t="str">
        <f>IF(E18="","",E18)</f>
        <v>Vyplň údaj</v>
      </c>
      <c r="G55" s="35"/>
      <c r="H55" s="35"/>
      <c r="I55" s="100" t="s">
        <v>34</v>
      </c>
      <c r="J55" s="32" t="str">
        <f>E24</f>
        <v>Lenka Jugová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99"/>
      <c r="J56" s="35"/>
      <c r="K56" s="35"/>
      <c r="L56" s="38"/>
    </row>
    <row r="57" spans="2:47" s="1" customFormat="1" ht="29.25" customHeight="1">
      <c r="B57" s="34"/>
      <c r="C57" s="125" t="s">
        <v>85</v>
      </c>
      <c r="D57" s="126"/>
      <c r="E57" s="126"/>
      <c r="F57" s="126"/>
      <c r="G57" s="126"/>
      <c r="H57" s="126"/>
      <c r="I57" s="127"/>
      <c r="J57" s="128" t="s">
        <v>86</v>
      </c>
      <c r="K57" s="126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99"/>
      <c r="J58" s="35"/>
      <c r="K58" s="35"/>
      <c r="L58" s="38"/>
    </row>
    <row r="59" spans="2:47" s="1" customFormat="1" ht="22.9" customHeight="1">
      <c r="B59" s="34"/>
      <c r="C59" s="129" t="s">
        <v>70</v>
      </c>
      <c r="D59" s="35"/>
      <c r="E59" s="35"/>
      <c r="F59" s="35"/>
      <c r="G59" s="35"/>
      <c r="H59" s="35"/>
      <c r="I59" s="99"/>
      <c r="J59" s="73">
        <f>J100</f>
        <v>0</v>
      </c>
      <c r="K59" s="35"/>
      <c r="L59" s="38"/>
      <c r="AU59" s="17" t="s">
        <v>87</v>
      </c>
    </row>
    <row r="60" spans="2:47" s="7" customFormat="1" ht="24.95" customHeight="1">
      <c r="B60" s="130"/>
      <c r="C60" s="131"/>
      <c r="D60" s="132" t="s">
        <v>88</v>
      </c>
      <c r="E60" s="133"/>
      <c r="F60" s="133"/>
      <c r="G60" s="133"/>
      <c r="H60" s="133"/>
      <c r="I60" s="134"/>
      <c r="J60" s="135">
        <f>J101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89</v>
      </c>
      <c r="E61" s="140"/>
      <c r="F61" s="140"/>
      <c r="G61" s="140"/>
      <c r="H61" s="140"/>
      <c r="I61" s="141"/>
      <c r="J61" s="142">
        <f>J102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90</v>
      </c>
      <c r="E62" s="140"/>
      <c r="F62" s="140"/>
      <c r="G62" s="140"/>
      <c r="H62" s="140"/>
      <c r="I62" s="141"/>
      <c r="J62" s="142">
        <f>J172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91</v>
      </c>
      <c r="E63" s="140"/>
      <c r="F63" s="140"/>
      <c r="G63" s="140"/>
      <c r="H63" s="140"/>
      <c r="I63" s="141"/>
      <c r="J63" s="142">
        <f>J178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92</v>
      </c>
      <c r="E64" s="140"/>
      <c r="F64" s="140"/>
      <c r="G64" s="140"/>
      <c r="H64" s="140"/>
      <c r="I64" s="141"/>
      <c r="J64" s="142">
        <f>J181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93</v>
      </c>
      <c r="E65" s="140"/>
      <c r="F65" s="140"/>
      <c r="G65" s="140"/>
      <c r="H65" s="140"/>
      <c r="I65" s="141"/>
      <c r="J65" s="142">
        <f>J187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94</v>
      </c>
      <c r="E66" s="140"/>
      <c r="F66" s="140"/>
      <c r="G66" s="140"/>
      <c r="H66" s="140"/>
      <c r="I66" s="141"/>
      <c r="J66" s="142">
        <f>J196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95</v>
      </c>
      <c r="E67" s="140"/>
      <c r="F67" s="140"/>
      <c r="G67" s="140"/>
      <c r="H67" s="140"/>
      <c r="I67" s="141"/>
      <c r="J67" s="142">
        <f>J222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96</v>
      </c>
      <c r="E68" s="140"/>
      <c r="F68" s="140"/>
      <c r="G68" s="140"/>
      <c r="H68" s="140"/>
      <c r="I68" s="141"/>
      <c r="J68" s="142">
        <f>J227</f>
        <v>0</v>
      </c>
      <c r="K68" s="138"/>
      <c r="L68" s="143"/>
    </row>
    <row r="69" spans="2:12" s="7" customFormat="1" ht="24.95" customHeight="1">
      <c r="B69" s="130"/>
      <c r="C69" s="131"/>
      <c r="D69" s="132" t="s">
        <v>97</v>
      </c>
      <c r="E69" s="133"/>
      <c r="F69" s="133"/>
      <c r="G69" s="133"/>
      <c r="H69" s="133"/>
      <c r="I69" s="134"/>
      <c r="J69" s="135">
        <f>J229</f>
        <v>0</v>
      </c>
      <c r="K69" s="131"/>
      <c r="L69" s="136"/>
    </row>
    <row r="70" spans="2:12" s="8" customFormat="1" ht="19.899999999999999" customHeight="1">
      <c r="B70" s="137"/>
      <c r="C70" s="138"/>
      <c r="D70" s="139" t="s">
        <v>98</v>
      </c>
      <c r="E70" s="140"/>
      <c r="F70" s="140"/>
      <c r="G70" s="140"/>
      <c r="H70" s="140"/>
      <c r="I70" s="141"/>
      <c r="J70" s="142">
        <f>J230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99</v>
      </c>
      <c r="E71" s="140"/>
      <c r="F71" s="140"/>
      <c r="G71" s="140"/>
      <c r="H71" s="140"/>
      <c r="I71" s="141"/>
      <c r="J71" s="142">
        <f>J302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100</v>
      </c>
      <c r="E72" s="140"/>
      <c r="F72" s="140"/>
      <c r="G72" s="140"/>
      <c r="H72" s="140"/>
      <c r="I72" s="141"/>
      <c r="J72" s="142">
        <f>J501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101</v>
      </c>
      <c r="E73" s="140"/>
      <c r="F73" s="140"/>
      <c r="G73" s="140"/>
      <c r="H73" s="140"/>
      <c r="I73" s="141"/>
      <c r="J73" s="142">
        <f>J721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102</v>
      </c>
      <c r="E74" s="140"/>
      <c r="F74" s="140"/>
      <c r="G74" s="140"/>
      <c r="H74" s="140"/>
      <c r="I74" s="141"/>
      <c r="J74" s="142">
        <f>J932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103</v>
      </c>
      <c r="E75" s="140"/>
      <c r="F75" s="140"/>
      <c r="G75" s="140"/>
      <c r="H75" s="140"/>
      <c r="I75" s="141"/>
      <c r="J75" s="142">
        <f>J961</f>
        <v>0</v>
      </c>
      <c r="K75" s="138"/>
      <c r="L75" s="143"/>
    </row>
    <row r="76" spans="2:12" s="7" customFormat="1" ht="24.95" customHeight="1">
      <c r="B76" s="130"/>
      <c r="C76" s="131"/>
      <c r="D76" s="132" t="s">
        <v>104</v>
      </c>
      <c r="E76" s="133"/>
      <c r="F76" s="133"/>
      <c r="G76" s="133"/>
      <c r="H76" s="133"/>
      <c r="I76" s="134"/>
      <c r="J76" s="135">
        <f>J970</f>
        <v>0</v>
      </c>
      <c r="K76" s="131"/>
      <c r="L76" s="136"/>
    </row>
    <row r="77" spans="2:12" s="8" customFormat="1" ht="19.899999999999999" customHeight="1">
      <c r="B77" s="137"/>
      <c r="C77" s="138"/>
      <c r="D77" s="139" t="s">
        <v>105</v>
      </c>
      <c r="E77" s="140"/>
      <c r="F77" s="140"/>
      <c r="G77" s="140"/>
      <c r="H77" s="140"/>
      <c r="I77" s="141"/>
      <c r="J77" s="142">
        <f>J974</f>
        <v>0</v>
      </c>
      <c r="K77" s="138"/>
      <c r="L77" s="143"/>
    </row>
    <row r="78" spans="2:12" s="7" customFormat="1" ht="24.95" customHeight="1">
      <c r="B78" s="130"/>
      <c r="C78" s="131"/>
      <c r="D78" s="132" t="s">
        <v>106</v>
      </c>
      <c r="E78" s="133"/>
      <c r="F78" s="133"/>
      <c r="G78" s="133"/>
      <c r="H78" s="133"/>
      <c r="I78" s="134"/>
      <c r="J78" s="135">
        <f>J979</f>
        <v>0</v>
      </c>
      <c r="K78" s="131"/>
      <c r="L78" s="136"/>
    </row>
    <row r="79" spans="2:12" s="7" customFormat="1" ht="24.95" customHeight="1">
      <c r="B79" s="130"/>
      <c r="C79" s="131"/>
      <c r="D79" s="132" t="s">
        <v>107</v>
      </c>
      <c r="E79" s="133"/>
      <c r="F79" s="133"/>
      <c r="G79" s="133"/>
      <c r="H79" s="133"/>
      <c r="I79" s="134"/>
      <c r="J79" s="135">
        <f>J991</f>
        <v>0</v>
      </c>
      <c r="K79" s="131"/>
      <c r="L79" s="136"/>
    </row>
    <row r="80" spans="2:12" s="8" customFormat="1" ht="19.899999999999999" customHeight="1">
      <c r="B80" s="137"/>
      <c r="C80" s="138"/>
      <c r="D80" s="139" t="s">
        <v>108</v>
      </c>
      <c r="E80" s="140"/>
      <c r="F80" s="140"/>
      <c r="G80" s="140"/>
      <c r="H80" s="140"/>
      <c r="I80" s="141"/>
      <c r="J80" s="142">
        <f>J992</f>
        <v>0</v>
      </c>
      <c r="K80" s="138"/>
      <c r="L80" s="143"/>
    </row>
    <row r="81" spans="2:12" s="1" customFormat="1" ht="21.75" customHeight="1">
      <c r="B81" s="34"/>
      <c r="C81" s="35"/>
      <c r="D81" s="35"/>
      <c r="E81" s="35"/>
      <c r="F81" s="35"/>
      <c r="G81" s="35"/>
      <c r="H81" s="35"/>
      <c r="I81" s="99"/>
      <c r="J81" s="35"/>
      <c r="K81" s="35"/>
      <c r="L81" s="38"/>
    </row>
    <row r="82" spans="2:12" s="1" customFormat="1" ht="6.95" customHeight="1">
      <c r="B82" s="46"/>
      <c r="C82" s="47"/>
      <c r="D82" s="47"/>
      <c r="E82" s="47"/>
      <c r="F82" s="47"/>
      <c r="G82" s="47"/>
      <c r="H82" s="47"/>
      <c r="I82" s="121"/>
      <c r="J82" s="47"/>
      <c r="K82" s="47"/>
      <c r="L82" s="38"/>
    </row>
    <row r="86" spans="2:12" s="1" customFormat="1" ht="6.95" customHeight="1">
      <c r="B86" s="48"/>
      <c r="C86" s="49"/>
      <c r="D86" s="49"/>
      <c r="E86" s="49"/>
      <c r="F86" s="49"/>
      <c r="G86" s="49"/>
      <c r="H86" s="49"/>
      <c r="I86" s="124"/>
      <c r="J86" s="49"/>
      <c r="K86" s="49"/>
      <c r="L86" s="38"/>
    </row>
    <row r="87" spans="2:12" s="1" customFormat="1" ht="24.95" customHeight="1">
      <c r="B87" s="34"/>
      <c r="C87" s="23" t="s">
        <v>109</v>
      </c>
      <c r="D87" s="35"/>
      <c r="E87" s="35"/>
      <c r="F87" s="35"/>
      <c r="G87" s="35"/>
      <c r="H87" s="35"/>
      <c r="I87" s="99"/>
      <c r="J87" s="35"/>
      <c r="K87" s="35"/>
      <c r="L87" s="38"/>
    </row>
    <row r="88" spans="2:12" s="1" customFormat="1" ht="6.95" customHeight="1">
      <c r="B88" s="34"/>
      <c r="C88" s="35"/>
      <c r="D88" s="35"/>
      <c r="E88" s="35"/>
      <c r="F88" s="35"/>
      <c r="G88" s="35"/>
      <c r="H88" s="35"/>
      <c r="I88" s="99"/>
      <c r="J88" s="35"/>
      <c r="K88" s="35"/>
      <c r="L88" s="38"/>
    </row>
    <row r="89" spans="2:12" s="1" customFormat="1" ht="12" customHeight="1">
      <c r="B89" s="34"/>
      <c r="C89" s="29" t="s">
        <v>16</v>
      </c>
      <c r="D89" s="35"/>
      <c r="E89" s="35"/>
      <c r="F89" s="35"/>
      <c r="G89" s="35"/>
      <c r="H89" s="35"/>
      <c r="I89" s="99"/>
      <c r="J89" s="35"/>
      <c r="K89" s="35"/>
      <c r="L89" s="38"/>
    </row>
    <row r="90" spans="2:12" s="1" customFormat="1" ht="16.5" customHeight="1">
      <c r="B90" s="34"/>
      <c r="C90" s="35"/>
      <c r="D90" s="35"/>
      <c r="E90" s="363" t="str">
        <f>E7</f>
        <v>Dům dětí a mládeže v Kopřivnici - energetická opatření</v>
      </c>
      <c r="F90" s="364"/>
      <c r="G90" s="364"/>
      <c r="H90" s="364"/>
      <c r="I90" s="99"/>
      <c r="J90" s="35"/>
      <c r="K90" s="35"/>
      <c r="L90" s="38"/>
    </row>
    <row r="91" spans="2:12" s="1" customFormat="1" ht="12" customHeight="1">
      <c r="B91" s="34"/>
      <c r="C91" s="29" t="s">
        <v>83</v>
      </c>
      <c r="D91" s="35"/>
      <c r="E91" s="35"/>
      <c r="F91" s="35"/>
      <c r="G91" s="35"/>
      <c r="H91" s="35"/>
      <c r="I91" s="99"/>
      <c r="J91" s="35"/>
      <c r="K91" s="35"/>
      <c r="L91" s="38"/>
    </row>
    <row r="92" spans="2:12" s="1" customFormat="1" ht="16.5" customHeight="1">
      <c r="B92" s="34"/>
      <c r="C92" s="35"/>
      <c r="D92" s="35"/>
      <c r="E92" s="330" t="str">
        <f>E9</f>
        <v>Zdravotechnika</v>
      </c>
      <c r="F92" s="329"/>
      <c r="G92" s="329"/>
      <c r="H92" s="329"/>
      <c r="I92" s="99"/>
      <c r="J92" s="35"/>
      <c r="K92" s="35"/>
      <c r="L92" s="38"/>
    </row>
    <row r="93" spans="2:12" s="1" customFormat="1" ht="6.95" customHeight="1">
      <c r="B93" s="34"/>
      <c r="C93" s="35"/>
      <c r="D93" s="35"/>
      <c r="E93" s="35"/>
      <c r="F93" s="35"/>
      <c r="G93" s="35"/>
      <c r="H93" s="35"/>
      <c r="I93" s="99"/>
      <c r="J93" s="35"/>
      <c r="K93" s="35"/>
      <c r="L93" s="38"/>
    </row>
    <row r="94" spans="2:12" s="1" customFormat="1" ht="12" customHeight="1">
      <c r="B94" s="34"/>
      <c r="C94" s="29" t="s">
        <v>21</v>
      </c>
      <c r="D94" s="35"/>
      <c r="E94" s="35"/>
      <c r="F94" s="27" t="str">
        <f>F12</f>
        <v>Kopřivnice</v>
      </c>
      <c r="G94" s="35"/>
      <c r="H94" s="35"/>
      <c r="I94" s="100" t="s">
        <v>23</v>
      </c>
      <c r="J94" s="55" t="str">
        <f>IF(J12="","",J12)</f>
        <v>2. 8. 2019</v>
      </c>
      <c r="K94" s="35"/>
      <c r="L94" s="38"/>
    </row>
    <row r="95" spans="2:12" s="1" customFormat="1" ht="6.95" customHeight="1">
      <c r="B95" s="34"/>
      <c r="C95" s="35"/>
      <c r="D95" s="35"/>
      <c r="E95" s="35"/>
      <c r="F95" s="35"/>
      <c r="G95" s="35"/>
      <c r="H95" s="35"/>
      <c r="I95" s="99"/>
      <c r="J95" s="35"/>
      <c r="K95" s="35"/>
      <c r="L95" s="38"/>
    </row>
    <row r="96" spans="2:12" s="1" customFormat="1" ht="13.7" customHeight="1">
      <c r="B96" s="34"/>
      <c r="C96" s="29" t="s">
        <v>25</v>
      </c>
      <c r="D96" s="35"/>
      <c r="E96" s="35"/>
      <c r="F96" s="27" t="str">
        <f>E15</f>
        <v xml:space="preserve"> </v>
      </c>
      <c r="G96" s="35"/>
      <c r="H96" s="35"/>
      <c r="I96" s="100" t="s">
        <v>31</v>
      </c>
      <c r="J96" s="32" t="str">
        <f>E21</f>
        <v>Ing.Petr Kudlík</v>
      </c>
      <c r="K96" s="35"/>
      <c r="L96" s="38"/>
    </row>
    <row r="97" spans="2:65" s="1" customFormat="1" ht="13.7" customHeight="1">
      <c r="B97" s="34"/>
      <c r="C97" s="29" t="s">
        <v>29</v>
      </c>
      <c r="D97" s="35"/>
      <c r="E97" s="35"/>
      <c r="F97" s="27" t="str">
        <f>IF(E18="","",E18)</f>
        <v>Vyplň údaj</v>
      </c>
      <c r="G97" s="35"/>
      <c r="H97" s="35"/>
      <c r="I97" s="100" t="s">
        <v>34</v>
      </c>
      <c r="J97" s="32" t="str">
        <f>E24</f>
        <v>Lenka Jugová</v>
      </c>
      <c r="K97" s="35"/>
      <c r="L97" s="38"/>
    </row>
    <row r="98" spans="2:65" s="1" customFormat="1" ht="10.35" customHeight="1">
      <c r="B98" s="34"/>
      <c r="C98" s="35"/>
      <c r="D98" s="35"/>
      <c r="E98" s="35"/>
      <c r="F98" s="35"/>
      <c r="G98" s="35"/>
      <c r="H98" s="35"/>
      <c r="I98" s="99"/>
      <c r="J98" s="35"/>
      <c r="K98" s="35"/>
      <c r="L98" s="38"/>
    </row>
    <row r="99" spans="2:65" s="9" customFormat="1" ht="29.25" customHeight="1">
      <c r="B99" s="144"/>
      <c r="C99" s="145" t="s">
        <v>110</v>
      </c>
      <c r="D99" s="146" t="s">
        <v>57</v>
      </c>
      <c r="E99" s="146" t="s">
        <v>53</v>
      </c>
      <c r="F99" s="146" t="s">
        <v>54</v>
      </c>
      <c r="G99" s="146" t="s">
        <v>111</v>
      </c>
      <c r="H99" s="146" t="s">
        <v>112</v>
      </c>
      <c r="I99" s="147" t="s">
        <v>113</v>
      </c>
      <c r="J99" s="146" t="s">
        <v>86</v>
      </c>
      <c r="K99" s="148" t="s">
        <v>114</v>
      </c>
      <c r="L99" s="149"/>
      <c r="M99" s="64" t="s">
        <v>19</v>
      </c>
      <c r="N99" s="65" t="s">
        <v>42</v>
      </c>
      <c r="O99" s="65" t="s">
        <v>115</v>
      </c>
      <c r="P99" s="65" t="s">
        <v>116</v>
      </c>
      <c r="Q99" s="65" t="s">
        <v>117</v>
      </c>
      <c r="R99" s="65" t="s">
        <v>118</v>
      </c>
      <c r="S99" s="65" t="s">
        <v>119</v>
      </c>
      <c r="T99" s="66" t="s">
        <v>120</v>
      </c>
    </row>
    <row r="100" spans="2:65" s="1" customFormat="1" ht="22.9" customHeight="1">
      <c r="B100" s="34"/>
      <c r="C100" s="71" t="s">
        <v>121</v>
      </c>
      <c r="D100" s="35"/>
      <c r="E100" s="35"/>
      <c r="F100" s="35"/>
      <c r="G100" s="35"/>
      <c r="H100" s="35"/>
      <c r="I100" s="99"/>
      <c r="J100" s="150">
        <f>BK100</f>
        <v>0</v>
      </c>
      <c r="K100" s="35"/>
      <c r="L100" s="38"/>
      <c r="M100" s="67"/>
      <c r="N100" s="68"/>
      <c r="O100" s="68"/>
      <c r="P100" s="151">
        <f>P101+P229+P970+P979+P991</f>
        <v>0</v>
      </c>
      <c r="Q100" s="68"/>
      <c r="R100" s="151">
        <f>R101+R229+R970+R979+R991</f>
        <v>14.91166168</v>
      </c>
      <c r="S100" s="68"/>
      <c r="T100" s="152">
        <f>T101+T229+T970+T979+T991</f>
        <v>18.129818</v>
      </c>
      <c r="AT100" s="17" t="s">
        <v>71</v>
      </c>
      <c r="AU100" s="17" t="s">
        <v>87</v>
      </c>
      <c r="BK100" s="153">
        <f>BK101+BK229+BK970+BK979+BK991</f>
        <v>0</v>
      </c>
    </row>
    <row r="101" spans="2:65" s="10" customFormat="1" ht="25.9" customHeight="1">
      <c r="B101" s="154"/>
      <c r="C101" s="155"/>
      <c r="D101" s="156" t="s">
        <v>71</v>
      </c>
      <c r="E101" s="157" t="s">
        <v>122</v>
      </c>
      <c r="F101" s="157" t="s">
        <v>123</v>
      </c>
      <c r="G101" s="155"/>
      <c r="H101" s="155"/>
      <c r="I101" s="158"/>
      <c r="J101" s="159">
        <f>BK101</f>
        <v>0</v>
      </c>
      <c r="K101" s="155"/>
      <c r="L101" s="160"/>
      <c r="M101" s="161"/>
      <c r="N101" s="162"/>
      <c r="O101" s="162"/>
      <c r="P101" s="163">
        <f>P102+P172+P178+P181+P187+P196+P222+P227</f>
        <v>0</v>
      </c>
      <c r="Q101" s="162"/>
      <c r="R101" s="163">
        <f>R102+R172+R178+R181+R187+R196+R222+R227</f>
        <v>12.54360168</v>
      </c>
      <c r="S101" s="162"/>
      <c r="T101" s="164">
        <f>T102+T172+T178+T181+T187+T196+T222+T227</f>
        <v>10.821999999999999</v>
      </c>
      <c r="AR101" s="165" t="s">
        <v>77</v>
      </c>
      <c r="AT101" s="166" t="s">
        <v>71</v>
      </c>
      <c r="AU101" s="166" t="s">
        <v>72</v>
      </c>
      <c r="AY101" s="165" t="s">
        <v>124</v>
      </c>
      <c r="BK101" s="167">
        <f>BK102+BK172+BK178+BK181+BK187+BK196+BK222+BK227</f>
        <v>0</v>
      </c>
    </row>
    <row r="102" spans="2:65" s="10" customFormat="1" ht="22.9" customHeight="1">
      <c r="B102" s="154"/>
      <c r="C102" s="155"/>
      <c r="D102" s="156" t="s">
        <v>71</v>
      </c>
      <c r="E102" s="168" t="s">
        <v>77</v>
      </c>
      <c r="F102" s="168" t="s">
        <v>125</v>
      </c>
      <c r="G102" s="155"/>
      <c r="H102" s="155"/>
      <c r="I102" s="158"/>
      <c r="J102" s="169">
        <f>BK102</f>
        <v>0</v>
      </c>
      <c r="K102" s="155"/>
      <c r="L102" s="160"/>
      <c r="M102" s="161"/>
      <c r="N102" s="162"/>
      <c r="O102" s="162"/>
      <c r="P102" s="163">
        <f>SUM(P103:P171)</f>
        <v>0</v>
      </c>
      <c r="Q102" s="162"/>
      <c r="R102" s="163">
        <f>SUM(R103:R171)</f>
        <v>3.5281680000000003E-2</v>
      </c>
      <c r="S102" s="162"/>
      <c r="T102" s="164">
        <f>SUM(T103:T171)</f>
        <v>10.821999999999999</v>
      </c>
      <c r="AR102" s="165" t="s">
        <v>77</v>
      </c>
      <c r="AT102" s="166" t="s">
        <v>71</v>
      </c>
      <c r="AU102" s="166" t="s">
        <v>77</v>
      </c>
      <c r="AY102" s="165" t="s">
        <v>124</v>
      </c>
      <c r="BK102" s="167">
        <f>SUM(BK103:BK171)</f>
        <v>0</v>
      </c>
    </row>
    <row r="103" spans="2:65" s="1" customFormat="1" ht="33.75" customHeight="1">
      <c r="B103" s="34"/>
      <c r="C103" s="170" t="s">
        <v>77</v>
      </c>
      <c r="D103" s="170" t="s">
        <v>126</v>
      </c>
      <c r="E103" s="171" t="s">
        <v>127</v>
      </c>
      <c r="F103" s="172" t="s">
        <v>128</v>
      </c>
      <c r="G103" s="173" t="s">
        <v>129</v>
      </c>
      <c r="H103" s="174">
        <v>6</v>
      </c>
      <c r="I103" s="175"/>
      <c r="J103" s="176">
        <f>ROUND(I103*H103,2)</f>
        <v>0</v>
      </c>
      <c r="K103" s="172" t="s">
        <v>130</v>
      </c>
      <c r="L103" s="38"/>
      <c r="M103" s="177" t="s">
        <v>19</v>
      </c>
      <c r="N103" s="178" t="s">
        <v>43</v>
      </c>
      <c r="O103" s="60"/>
      <c r="P103" s="179">
        <f>O103*H103</f>
        <v>0</v>
      </c>
      <c r="Q103" s="179">
        <v>0</v>
      </c>
      <c r="R103" s="179">
        <f>Q103*H103</f>
        <v>0</v>
      </c>
      <c r="S103" s="179">
        <v>0.41699999999999998</v>
      </c>
      <c r="T103" s="180">
        <f>S103*H103</f>
        <v>2.5019999999999998</v>
      </c>
      <c r="AR103" s="17" t="s">
        <v>131</v>
      </c>
      <c r="AT103" s="17" t="s">
        <v>126</v>
      </c>
      <c r="AU103" s="17" t="s">
        <v>81</v>
      </c>
      <c r="AY103" s="17" t="s">
        <v>124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7" t="s">
        <v>77</v>
      </c>
      <c r="BK103" s="181">
        <f>ROUND(I103*H103,2)</f>
        <v>0</v>
      </c>
      <c r="BL103" s="17" t="s">
        <v>131</v>
      </c>
      <c r="BM103" s="17" t="s">
        <v>132</v>
      </c>
    </row>
    <row r="104" spans="2:65" s="11" customFormat="1" ht="11.25">
      <c r="B104" s="182"/>
      <c r="C104" s="183"/>
      <c r="D104" s="184" t="s">
        <v>133</v>
      </c>
      <c r="E104" s="185" t="s">
        <v>19</v>
      </c>
      <c r="F104" s="186" t="s">
        <v>134</v>
      </c>
      <c r="G104" s="183"/>
      <c r="H104" s="187">
        <v>6</v>
      </c>
      <c r="I104" s="188"/>
      <c r="J104" s="183"/>
      <c r="K104" s="183"/>
      <c r="L104" s="189"/>
      <c r="M104" s="190"/>
      <c r="N104" s="191"/>
      <c r="O104" s="191"/>
      <c r="P104" s="191"/>
      <c r="Q104" s="191"/>
      <c r="R104" s="191"/>
      <c r="S104" s="191"/>
      <c r="T104" s="192"/>
      <c r="AT104" s="193" t="s">
        <v>133</v>
      </c>
      <c r="AU104" s="193" t="s">
        <v>81</v>
      </c>
      <c r="AV104" s="11" t="s">
        <v>81</v>
      </c>
      <c r="AW104" s="11" t="s">
        <v>33</v>
      </c>
      <c r="AX104" s="11" t="s">
        <v>77</v>
      </c>
      <c r="AY104" s="193" t="s">
        <v>124</v>
      </c>
    </row>
    <row r="105" spans="2:65" s="1" customFormat="1" ht="33.75" customHeight="1">
      <c r="B105" s="34"/>
      <c r="C105" s="170" t="s">
        <v>81</v>
      </c>
      <c r="D105" s="170" t="s">
        <v>126</v>
      </c>
      <c r="E105" s="171" t="s">
        <v>135</v>
      </c>
      <c r="F105" s="172" t="s">
        <v>136</v>
      </c>
      <c r="G105" s="173" t="s">
        <v>129</v>
      </c>
      <c r="H105" s="174">
        <v>7</v>
      </c>
      <c r="I105" s="175"/>
      <c r="J105" s="176">
        <f>ROUND(I105*H105,2)</f>
        <v>0</v>
      </c>
      <c r="K105" s="172" t="s">
        <v>130</v>
      </c>
      <c r="L105" s="38"/>
      <c r="M105" s="177" t="s">
        <v>19</v>
      </c>
      <c r="N105" s="178" t="s">
        <v>43</v>
      </c>
      <c r="O105" s="60"/>
      <c r="P105" s="179">
        <f>O105*H105</f>
        <v>0</v>
      </c>
      <c r="Q105" s="179">
        <v>0</v>
      </c>
      <c r="R105" s="179">
        <f>Q105*H105</f>
        <v>0</v>
      </c>
      <c r="S105" s="179">
        <v>0.26</v>
      </c>
      <c r="T105" s="180">
        <f>S105*H105</f>
        <v>1.82</v>
      </c>
      <c r="AR105" s="17" t="s">
        <v>131</v>
      </c>
      <c r="AT105" s="17" t="s">
        <v>126</v>
      </c>
      <c r="AU105" s="17" t="s">
        <v>81</v>
      </c>
      <c r="AY105" s="17" t="s">
        <v>124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7" t="s">
        <v>77</v>
      </c>
      <c r="BK105" s="181">
        <f>ROUND(I105*H105,2)</f>
        <v>0</v>
      </c>
      <c r="BL105" s="17" t="s">
        <v>131</v>
      </c>
      <c r="BM105" s="17" t="s">
        <v>137</v>
      </c>
    </row>
    <row r="106" spans="2:65" s="11" customFormat="1" ht="11.25">
      <c r="B106" s="182"/>
      <c r="C106" s="183"/>
      <c r="D106" s="184" t="s">
        <v>133</v>
      </c>
      <c r="E106" s="185" t="s">
        <v>19</v>
      </c>
      <c r="F106" s="186" t="s">
        <v>138</v>
      </c>
      <c r="G106" s="183"/>
      <c r="H106" s="187">
        <v>7</v>
      </c>
      <c r="I106" s="188"/>
      <c r="J106" s="183"/>
      <c r="K106" s="183"/>
      <c r="L106" s="189"/>
      <c r="M106" s="190"/>
      <c r="N106" s="191"/>
      <c r="O106" s="191"/>
      <c r="P106" s="191"/>
      <c r="Q106" s="191"/>
      <c r="R106" s="191"/>
      <c r="S106" s="191"/>
      <c r="T106" s="192"/>
      <c r="AT106" s="193" t="s">
        <v>133</v>
      </c>
      <c r="AU106" s="193" t="s">
        <v>81</v>
      </c>
      <c r="AV106" s="11" t="s">
        <v>81</v>
      </c>
      <c r="AW106" s="11" t="s">
        <v>33</v>
      </c>
      <c r="AX106" s="11" t="s">
        <v>77</v>
      </c>
      <c r="AY106" s="193" t="s">
        <v>124</v>
      </c>
    </row>
    <row r="107" spans="2:65" s="1" customFormat="1" ht="22.5" customHeight="1">
      <c r="B107" s="34"/>
      <c r="C107" s="170" t="s">
        <v>139</v>
      </c>
      <c r="D107" s="170" t="s">
        <v>126</v>
      </c>
      <c r="E107" s="171" t="s">
        <v>140</v>
      </c>
      <c r="F107" s="172" t="s">
        <v>141</v>
      </c>
      <c r="G107" s="173" t="s">
        <v>129</v>
      </c>
      <c r="H107" s="174">
        <v>13</v>
      </c>
      <c r="I107" s="175"/>
      <c r="J107" s="176">
        <f>ROUND(I107*H107,2)</f>
        <v>0</v>
      </c>
      <c r="K107" s="172" t="s">
        <v>130</v>
      </c>
      <c r="L107" s="38"/>
      <c r="M107" s="177" t="s">
        <v>19</v>
      </c>
      <c r="N107" s="178" t="s">
        <v>43</v>
      </c>
      <c r="O107" s="60"/>
      <c r="P107" s="179">
        <f>O107*H107</f>
        <v>0</v>
      </c>
      <c r="Q107" s="179">
        <v>0</v>
      </c>
      <c r="R107" s="179">
        <f>Q107*H107</f>
        <v>0</v>
      </c>
      <c r="S107" s="179">
        <v>0.5</v>
      </c>
      <c r="T107" s="180">
        <f>S107*H107</f>
        <v>6.5</v>
      </c>
      <c r="AR107" s="17" t="s">
        <v>131</v>
      </c>
      <c r="AT107" s="17" t="s">
        <v>126</v>
      </c>
      <c r="AU107" s="17" t="s">
        <v>81</v>
      </c>
      <c r="AY107" s="17" t="s">
        <v>124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7" t="s">
        <v>77</v>
      </c>
      <c r="BK107" s="181">
        <f>ROUND(I107*H107,2)</f>
        <v>0</v>
      </c>
      <c r="BL107" s="17" t="s">
        <v>131</v>
      </c>
      <c r="BM107" s="17" t="s">
        <v>142</v>
      </c>
    </row>
    <row r="108" spans="2:65" s="11" customFormat="1" ht="11.25">
      <c r="B108" s="182"/>
      <c r="C108" s="183"/>
      <c r="D108" s="184" t="s">
        <v>133</v>
      </c>
      <c r="E108" s="185" t="s">
        <v>19</v>
      </c>
      <c r="F108" s="186" t="s">
        <v>143</v>
      </c>
      <c r="G108" s="183"/>
      <c r="H108" s="187">
        <v>13</v>
      </c>
      <c r="I108" s="188"/>
      <c r="J108" s="183"/>
      <c r="K108" s="183"/>
      <c r="L108" s="189"/>
      <c r="M108" s="190"/>
      <c r="N108" s="191"/>
      <c r="O108" s="191"/>
      <c r="P108" s="191"/>
      <c r="Q108" s="191"/>
      <c r="R108" s="191"/>
      <c r="S108" s="191"/>
      <c r="T108" s="192"/>
      <c r="AT108" s="193" t="s">
        <v>133</v>
      </c>
      <c r="AU108" s="193" t="s">
        <v>81</v>
      </c>
      <c r="AV108" s="11" t="s">
        <v>81</v>
      </c>
      <c r="AW108" s="11" t="s">
        <v>33</v>
      </c>
      <c r="AX108" s="11" t="s">
        <v>77</v>
      </c>
      <c r="AY108" s="193" t="s">
        <v>124</v>
      </c>
    </row>
    <row r="109" spans="2:65" s="1" customFormat="1" ht="22.5" customHeight="1">
      <c r="B109" s="34"/>
      <c r="C109" s="170" t="s">
        <v>131</v>
      </c>
      <c r="D109" s="170" t="s">
        <v>126</v>
      </c>
      <c r="E109" s="171" t="s">
        <v>144</v>
      </c>
      <c r="F109" s="172" t="s">
        <v>145</v>
      </c>
      <c r="G109" s="173" t="s">
        <v>146</v>
      </c>
      <c r="H109" s="174">
        <v>18.760000000000002</v>
      </c>
      <c r="I109" s="175"/>
      <c r="J109" s="176">
        <f>ROUND(I109*H109,2)</f>
        <v>0</v>
      </c>
      <c r="K109" s="172" t="s">
        <v>130</v>
      </c>
      <c r="L109" s="38"/>
      <c r="M109" s="177" t="s">
        <v>19</v>
      </c>
      <c r="N109" s="178" t="s">
        <v>43</v>
      </c>
      <c r="O109" s="60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7" t="s">
        <v>131</v>
      </c>
      <c r="AT109" s="17" t="s">
        <v>126</v>
      </c>
      <c r="AU109" s="17" t="s">
        <v>81</v>
      </c>
      <c r="AY109" s="17" t="s">
        <v>124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7" t="s">
        <v>77</v>
      </c>
      <c r="BK109" s="181">
        <f>ROUND(I109*H109,2)</f>
        <v>0</v>
      </c>
      <c r="BL109" s="17" t="s">
        <v>131</v>
      </c>
      <c r="BM109" s="17" t="s">
        <v>147</v>
      </c>
    </row>
    <row r="110" spans="2:65" s="11" customFormat="1" ht="11.25">
      <c r="B110" s="182"/>
      <c r="C110" s="183"/>
      <c r="D110" s="184" t="s">
        <v>133</v>
      </c>
      <c r="E110" s="185" t="s">
        <v>19</v>
      </c>
      <c r="F110" s="186" t="s">
        <v>148</v>
      </c>
      <c r="G110" s="183"/>
      <c r="H110" s="187">
        <v>9.8010000000000002</v>
      </c>
      <c r="I110" s="188"/>
      <c r="J110" s="183"/>
      <c r="K110" s="183"/>
      <c r="L110" s="189"/>
      <c r="M110" s="190"/>
      <c r="N110" s="191"/>
      <c r="O110" s="191"/>
      <c r="P110" s="191"/>
      <c r="Q110" s="191"/>
      <c r="R110" s="191"/>
      <c r="S110" s="191"/>
      <c r="T110" s="192"/>
      <c r="AT110" s="193" t="s">
        <v>133</v>
      </c>
      <c r="AU110" s="193" t="s">
        <v>81</v>
      </c>
      <c r="AV110" s="11" t="s">
        <v>81</v>
      </c>
      <c r="AW110" s="11" t="s">
        <v>33</v>
      </c>
      <c r="AX110" s="11" t="s">
        <v>72</v>
      </c>
      <c r="AY110" s="193" t="s">
        <v>124</v>
      </c>
    </row>
    <row r="111" spans="2:65" s="11" customFormat="1" ht="11.25">
      <c r="B111" s="182"/>
      <c r="C111" s="183"/>
      <c r="D111" s="184" t="s">
        <v>133</v>
      </c>
      <c r="E111" s="185" t="s">
        <v>19</v>
      </c>
      <c r="F111" s="186" t="s">
        <v>149</v>
      </c>
      <c r="G111" s="183"/>
      <c r="H111" s="187">
        <v>8.9600000000000009</v>
      </c>
      <c r="I111" s="188"/>
      <c r="J111" s="183"/>
      <c r="K111" s="183"/>
      <c r="L111" s="189"/>
      <c r="M111" s="190"/>
      <c r="N111" s="191"/>
      <c r="O111" s="191"/>
      <c r="P111" s="191"/>
      <c r="Q111" s="191"/>
      <c r="R111" s="191"/>
      <c r="S111" s="191"/>
      <c r="T111" s="192"/>
      <c r="AT111" s="193" t="s">
        <v>133</v>
      </c>
      <c r="AU111" s="193" t="s">
        <v>81</v>
      </c>
      <c r="AV111" s="11" t="s">
        <v>81</v>
      </c>
      <c r="AW111" s="11" t="s">
        <v>33</v>
      </c>
      <c r="AX111" s="11" t="s">
        <v>72</v>
      </c>
      <c r="AY111" s="193" t="s">
        <v>124</v>
      </c>
    </row>
    <row r="112" spans="2:65" s="12" customFormat="1" ht="11.25">
      <c r="B112" s="194"/>
      <c r="C112" s="195"/>
      <c r="D112" s="184" t="s">
        <v>133</v>
      </c>
      <c r="E112" s="196" t="s">
        <v>19</v>
      </c>
      <c r="F112" s="197" t="s">
        <v>150</v>
      </c>
      <c r="G112" s="195"/>
      <c r="H112" s="198">
        <v>18.761000000000003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133</v>
      </c>
      <c r="AU112" s="204" t="s">
        <v>81</v>
      </c>
      <c r="AV112" s="12" t="s">
        <v>131</v>
      </c>
      <c r="AW112" s="12" t="s">
        <v>33</v>
      </c>
      <c r="AX112" s="12" t="s">
        <v>72</v>
      </c>
      <c r="AY112" s="204" t="s">
        <v>124</v>
      </c>
    </row>
    <row r="113" spans="2:65" s="11" customFormat="1" ht="11.25">
      <c r="B113" s="182"/>
      <c r="C113" s="183"/>
      <c r="D113" s="184" t="s">
        <v>133</v>
      </c>
      <c r="E113" s="185" t="s">
        <v>19</v>
      </c>
      <c r="F113" s="186" t="s">
        <v>151</v>
      </c>
      <c r="G113" s="183"/>
      <c r="H113" s="187">
        <v>18.760000000000002</v>
      </c>
      <c r="I113" s="188"/>
      <c r="J113" s="183"/>
      <c r="K113" s="183"/>
      <c r="L113" s="189"/>
      <c r="M113" s="190"/>
      <c r="N113" s="191"/>
      <c r="O113" s="191"/>
      <c r="P113" s="191"/>
      <c r="Q113" s="191"/>
      <c r="R113" s="191"/>
      <c r="S113" s="191"/>
      <c r="T113" s="192"/>
      <c r="AT113" s="193" t="s">
        <v>133</v>
      </c>
      <c r="AU113" s="193" t="s">
        <v>81</v>
      </c>
      <c r="AV113" s="11" t="s">
        <v>81</v>
      </c>
      <c r="AW113" s="11" t="s">
        <v>33</v>
      </c>
      <c r="AX113" s="11" t="s">
        <v>72</v>
      </c>
      <c r="AY113" s="193" t="s">
        <v>124</v>
      </c>
    </row>
    <row r="114" spans="2:65" s="12" customFormat="1" ht="11.25">
      <c r="B114" s="194"/>
      <c r="C114" s="195"/>
      <c r="D114" s="184" t="s">
        <v>133</v>
      </c>
      <c r="E114" s="196" t="s">
        <v>19</v>
      </c>
      <c r="F114" s="197" t="s">
        <v>150</v>
      </c>
      <c r="G114" s="195"/>
      <c r="H114" s="198">
        <v>18.760000000000002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133</v>
      </c>
      <c r="AU114" s="204" t="s">
        <v>81</v>
      </c>
      <c r="AV114" s="12" t="s">
        <v>131</v>
      </c>
      <c r="AW114" s="12" t="s">
        <v>33</v>
      </c>
      <c r="AX114" s="12" t="s">
        <v>77</v>
      </c>
      <c r="AY114" s="204" t="s">
        <v>124</v>
      </c>
    </row>
    <row r="115" spans="2:65" s="1" customFormat="1" ht="22.5" customHeight="1">
      <c r="B115" s="34"/>
      <c r="C115" s="170" t="s">
        <v>152</v>
      </c>
      <c r="D115" s="170" t="s">
        <v>126</v>
      </c>
      <c r="E115" s="171" t="s">
        <v>153</v>
      </c>
      <c r="F115" s="172" t="s">
        <v>154</v>
      </c>
      <c r="G115" s="173" t="s">
        <v>146</v>
      </c>
      <c r="H115" s="174">
        <v>18.760000000000002</v>
      </c>
      <c r="I115" s="175"/>
      <c r="J115" s="176">
        <f>ROUND(I115*H115,2)</f>
        <v>0</v>
      </c>
      <c r="K115" s="172" t="s">
        <v>130</v>
      </c>
      <c r="L115" s="38"/>
      <c r="M115" s="177" t="s">
        <v>19</v>
      </c>
      <c r="N115" s="178" t="s">
        <v>43</v>
      </c>
      <c r="O115" s="60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7" t="s">
        <v>131</v>
      </c>
      <c r="AT115" s="17" t="s">
        <v>126</v>
      </c>
      <c r="AU115" s="17" t="s">
        <v>81</v>
      </c>
      <c r="AY115" s="17" t="s">
        <v>124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7" t="s">
        <v>77</v>
      </c>
      <c r="BK115" s="181">
        <f>ROUND(I115*H115,2)</f>
        <v>0</v>
      </c>
      <c r="BL115" s="17" t="s">
        <v>131</v>
      </c>
      <c r="BM115" s="17" t="s">
        <v>155</v>
      </c>
    </row>
    <row r="116" spans="2:65" s="1" customFormat="1" ht="22.5" customHeight="1">
      <c r="B116" s="34"/>
      <c r="C116" s="170" t="s">
        <v>134</v>
      </c>
      <c r="D116" s="170" t="s">
        <v>126</v>
      </c>
      <c r="E116" s="171" t="s">
        <v>156</v>
      </c>
      <c r="F116" s="172" t="s">
        <v>157</v>
      </c>
      <c r="G116" s="173" t="s">
        <v>146</v>
      </c>
      <c r="H116" s="174">
        <v>1.65</v>
      </c>
      <c r="I116" s="175"/>
      <c r="J116" s="176">
        <f>ROUND(I116*H116,2)</f>
        <v>0</v>
      </c>
      <c r="K116" s="172" t="s">
        <v>130</v>
      </c>
      <c r="L116" s="38"/>
      <c r="M116" s="177" t="s">
        <v>19</v>
      </c>
      <c r="N116" s="178" t="s">
        <v>43</v>
      </c>
      <c r="O116" s="60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17" t="s">
        <v>131</v>
      </c>
      <c r="AT116" s="17" t="s">
        <v>126</v>
      </c>
      <c r="AU116" s="17" t="s">
        <v>81</v>
      </c>
      <c r="AY116" s="17" t="s">
        <v>124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7" t="s">
        <v>77</v>
      </c>
      <c r="BK116" s="181">
        <f>ROUND(I116*H116,2)</f>
        <v>0</v>
      </c>
      <c r="BL116" s="17" t="s">
        <v>131</v>
      </c>
      <c r="BM116" s="17" t="s">
        <v>158</v>
      </c>
    </row>
    <row r="117" spans="2:65" s="11" customFormat="1" ht="11.25">
      <c r="B117" s="182"/>
      <c r="C117" s="183"/>
      <c r="D117" s="184" t="s">
        <v>133</v>
      </c>
      <c r="E117" s="185" t="s">
        <v>19</v>
      </c>
      <c r="F117" s="186" t="s">
        <v>159</v>
      </c>
      <c r="G117" s="183"/>
      <c r="H117" s="187">
        <v>1.65</v>
      </c>
      <c r="I117" s="188"/>
      <c r="J117" s="183"/>
      <c r="K117" s="183"/>
      <c r="L117" s="189"/>
      <c r="M117" s="190"/>
      <c r="N117" s="191"/>
      <c r="O117" s="191"/>
      <c r="P117" s="191"/>
      <c r="Q117" s="191"/>
      <c r="R117" s="191"/>
      <c r="S117" s="191"/>
      <c r="T117" s="192"/>
      <c r="AT117" s="193" t="s">
        <v>133</v>
      </c>
      <c r="AU117" s="193" t="s">
        <v>81</v>
      </c>
      <c r="AV117" s="11" t="s">
        <v>81</v>
      </c>
      <c r="AW117" s="11" t="s">
        <v>33</v>
      </c>
      <c r="AX117" s="11" t="s">
        <v>77</v>
      </c>
      <c r="AY117" s="193" t="s">
        <v>124</v>
      </c>
    </row>
    <row r="118" spans="2:65" s="1" customFormat="1" ht="16.5" customHeight="1">
      <c r="B118" s="34"/>
      <c r="C118" s="170" t="s">
        <v>138</v>
      </c>
      <c r="D118" s="170" t="s">
        <v>126</v>
      </c>
      <c r="E118" s="171" t="s">
        <v>160</v>
      </c>
      <c r="F118" s="172" t="s">
        <v>161</v>
      </c>
      <c r="G118" s="173" t="s">
        <v>146</v>
      </c>
      <c r="H118" s="174">
        <v>29.15</v>
      </c>
      <c r="I118" s="175"/>
      <c r="J118" s="176">
        <f>ROUND(I118*H118,2)</f>
        <v>0</v>
      </c>
      <c r="K118" s="172" t="s">
        <v>130</v>
      </c>
      <c r="L118" s="38"/>
      <c r="M118" s="177" t="s">
        <v>19</v>
      </c>
      <c r="N118" s="178" t="s">
        <v>43</v>
      </c>
      <c r="O118" s="60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7" t="s">
        <v>131</v>
      </c>
      <c r="AT118" s="17" t="s">
        <v>126</v>
      </c>
      <c r="AU118" s="17" t="s">
        <v>81</v>
      </c>
      <c r="AY118" s="17" t="s">
        <v>124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7" t="s">
        <v>77</v>
      </c>
      <c r="BK118" s="181">
        <f>ROUND(I118*H118,2)</f>
        <v>0</v>
      </c>
      <c r="BL118" s="17" t="s">
        <v>131</v>
      </c>
      <c r="BM118" s="17" t="s">
        <v>162</v>
      </c>
    </row>
    <row r="119" spans="2:65" s="11" customFormat="1" ht="11.25">
      <c r="B119" s="182"/>
      <c r="C119" s="183"/>
      <c r="D119" s="184" t="s">
        <v>133</v>
      </c>
      <c r="E119" s="185" t="s">
        <v>19</v>
      </c>
      <c r="F119" s="186" t="s">
        <v>163</v>
      </c>
      <c r="G119" s="183"/>
      <c r="H119" s="187">
        <v>19.300999999999998</v>
      </c>
      <c r="I119" s="188"/>
      <c r="J119" s="183"/>
      <c r="K119" s="183"/>
      <c r="L119" s="189"/>
      <c r="M119" s="190"/>
      <c r="N119" s="191"/>
      <c r="O119" s="191"/>
      <c r="P119" s="191"/>
      <c r="Q119" s="191"/>
      <c r="R119" s="191"/>
      <c r="S119" s="191"/>
      <c r="T119" s="192"/>
      <c r="AT119" s="193" t="s">
        <v>133</v>
      </c>
      <c r="AU119" s="193" t="s">
        <v>81</v>
      </c>
      <c r="AV119" s="11" t="s">
        <v>81</v>
      </c>
      <c r="AW119" s="11" t="s">
        <v>33</v>
      </c>
      <c r="AX119" s="11" t="s">
        <v>72</v>
      </c>
      <c r="AY119" s="193" t="s">
        <v>124</v>
      </c>
    </row>
    <row r="120" spans="2:65" s="11" customFormat="1" ht="11.25">
      <c r="B120" s="182"/>
      <c r="C120" s="183"/>
      <c r="D120" s="184" t="s">
        <v>133</v>
      </c>
      <c r="E120" s="185" t="s">
        <v>19</v>
      </c>
      <c r="F120" s="186" t="s">
        <v>164</v>
      </c>
      <c r="G120" s="183"/>
      <c r="H120" s="187">
        <v>4.3769999999999998</v>
      </c>
      <c r="I120" s="188"/>
      <c r="J120" s="183"/>
      <c r="K120" s="183"/>
      <c r="L120" s="189"/>
      <c r="M120" s="190"/>
      <c r="N120" s="191"/>
      <c r="O120" s="191"/>
      <c r="P120" s="191"/>
      <c r="Q120" s="191"/>
      <c r="R120" s="191"/>
      <c r="S120" s="191"/>
      <c r="T120" s="192"/>
      <c r="AT120" s="193" t="s">
        <v>133</v>
      </c>
      <c r="AU120" s="193" t="s">
        <v>81</v>
      </c>
      <c r="AV120" s="11" t="s">
        <v>81</v>
      </c>
      <c r="AW120" s="11" t="s">
        <v>33</v>
      </c>
      <c r="AX120" s="11" t="s">
        <v>72</v>
      </c>
      <c r="AY120" s="193" t="s">
        <v>124</v>
      </c>
    </row>
    <row r="121" spans="2:65" s="11" customFormat="1" ht="11.25">
      <c r="B121" s="182"/>
      <c r="C121" s="183"/>
      <c r="D121" s="184" t="s">
        <v>133</v>
      </c>
      <c r="E121" s="185" t="s">
        <v>19</v>
      </c>
      <c r="F121" s="186" t="s">
        <v>165</v>
      </c>
      <c r="G121" s="183"/>
      <c r="H121" s="187">
        <v>3.423</v>
      </c>
      <c r="I121" s="188"/>
      <c r="J121" s="183"/>
      <c r="K121" s="183"/>
      <c r="L121" s="189"/>
      <c r="M121" s="190"/>
      <c r="N121" s="191"/>
      <c r="O121" s="191"/>
      <c r="P121" s="191"/>
      <c r="Q121" s="191"/>
      <c r="R121" s="191"/>
      <c r="S121" s="191"/>
      <c r="T121" s="192"/>
      <c r="AT121" s="193" t="s">
        <v>133</v>
      </c>
      <c r="AU121" s="193" t="s">
        <v>81</v>
      </c>
      <c r="AV121" s="11" t="s">
        <v>81</v>
      </c>
      <c r="AW121" s="11" t="s">
        <v>33</v>
      </c>
      <c r="AX121" s="11" t="s">
        <v>72</v>
      </c>
      <c r="AY121" s="193" t="s">
        <v>124</v>
      </c>
    </row>
    <row r="122" spans="2:65" s="11" customFormat="1" ht="11.25">
      <c r="B122" s="182"/>
      <c r="C122" s="183"/>
      <c r="D122" s="184" t="s">
        <v>133</v>
      </c>
      <c r="E122" s="185" t="s">
        <v>19</v>
      </c>
      <c r="F122" s="186" t="s">
        <v>166</v>
      </c>
      <c r="G122" s="183"/>
      <c r="H122" s="187">
        <v>2.048</v>
      </c>
      <c r="I122" s="188"/>
      <c r="J122" s="183"/>
      <c r="K122" s="183"/>
      <c r="L122" s="189"/>
      <c r="M122" s="190"/>
      <c r="N122" s="191"/>
      <c r="O122" s="191"/>
      <c r="P122" s="191"/>
      <c r="Q122" s="191"/>
      <c r="R122" s="191"/>
      <c r="S122" s="191"/>
      <c r="T122" s="192"/>
      <c r="AT122" s="193" t="s">
        <v>133</v>
      </c>
      <c r="AU122" s="193" t="s">
        <v>81</v>
      </c>
      <c r="AV122" s="11" t="s">
        <v>81</v>
      </c>
      <c r="AW122" s="11" t="s">
        <v>33</v>
      </c>
      <c r="AX122" s="11" t="s">
        <v>72</v>
      </c>
      <c r="AY122" s="193" t="s">
        <v>124</v>
      </c>
    </row>
    <row r="123" spans="2:65" s="12" customFormat="1" ht="11.25">
      <c r="B123" s="194"/>
      <c r="C123" s="195"/>
      <c r="D123" s="184" t="s">
        <v>133</v>
      </c>
      <c r="E123" s="196" t="s">
        <v>19</v>
      </c>
      <c r="F123" s="197" t="s">
        <v>150</v>
      </c>
      <c r="G123" s="195"/>
      <c r="H123" s="198">
        <v>29.149000000000001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133</v>
      </c>
      <c r="AU123" s="204" t="s">
        <v>81</v>
      </c>
      <c r="AV123" s="12" t="s">
        <v>131</v>
      </c>
      <c r="AW123" s="12" t="s">
        <v>33</v>
      </c>
      <c r="AX123" s="12" t="s">
        <v>72</v>
      </c>
      <c r="AY123" s="204" t="s">
        <v>124</v>
      </c>
    </row>
    <row r="124" spans="2:65" s="11" customFormat="1" ht="11.25">
      <c r="B124" s="182"/>
      <c r="C124" s="183"/>
      <c r="D124" s="184" t="s">
        <v>133</v>
      </c>
      <c r="E124" s="185" t="s">
        <v>19</v>
      </c>
      <c r="F124" s="186" t="s">
        <v>167</v>
      </c>
      <c r="G124" s="183"/>
      <c r="H124" s="187">
        <v>29.15</v>
      </c>
      <c r="I124" s="188"/>
      <c r="J124" s="183"/>
      <c r="K124" s="183"/>
      <c r="L124" s="189"/>
      <c r="M124" s="190"/>
      <c r="N124" s="191"/>
      <c r="O124" s="191"/>
      <c r="P124" s="191"/>
      <c r="Q124" s="191"/>
      <c r="R124" s="191"/>
      <c r="S124" s="191"/>
      <c r="T124" s="192"/>
      <c r="AT124" s="193" t="s">
        <v>133</v>
      </c>
      <c r="AU124" s="193" t="s">
        <v>81</v>
      </c>
      <c r="AV124" s="11" t="s">
        <v>81</v>
      </c>
      <c r="AW124" s="11" t="s">
        <v>33</v>
      </c>
      <c r="AX124" s="11" t="s">
        <v>72</v>
      </c>
      <c r="AY124" s="193" t="s">
        <v>124</v>
      </c>
    </row>
    <row r="125" spans="2:65" s="12" customFormat="1" ht="11.25">
      <c r="B125" s="194"/>
      <c r="C125" s="195"/>
      <c r="D125" s="184" t="s">
        <v>133</v>
      </c>
      <c r="E125" s="196" t="s">
        <v>19</v>
      </c>
      <c r="F125" s="197" t="s">
        <v>150</v>
      </c>
      <c r="G125" s="195"/>
      <c r="H125" s="198">
        <v>29.15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133</v>
      </c>
      <c r="AU125" s="204" t="s">
        <v>81</v>
      </c>
      <c r="AV125" s="12" t="s">
        <v>131</v>
      </c>
      <c r="AW125" s="12" t="s">
        <v>33</v>
      </c>
      <c r="AX125" s="12" t="s">
        <v>77</v>
      </c>
      <c r="AY125" s="204" t="s">
        <v>124</v>
      </c>
    </row>
    <row r="126" spans="2:65" s="1" customFormat="1" ht="22.5" customHeight="1">
      <c r="B126" s="34"/>
      <c r="C126" s="170" t="s">
        <v>168</v>
      </c>
      <c r="D126" s="170" t="s">
        <v>126</v>
      </c>
      <c r="E126" s="171" t="s">
        <v>169</v>
      </c>
      <c r="F126" s="172" t="s">
        <v>170</v>
      </c>
      <c r="G126" s="173" t="s">
        <v>129</v>
      </c>
      <c r="H126" s="174">
        <v>42.002000000000002</v>
      </c>
      <c r="I126" s="175"/>
      <c r="J126" s="176">
        <f>ROUND(I126*H126,2)</f>
        <v>0</v>
      </c>
      <c r="K126" s="172" t="s">
        <v>130</v>
      </c>
      <c r="L126" s="38"/>
      <c r="M126" s="177" t="s">
        <v>19</v>
      </c>
      <c r="N126" s="178" t="s">
        <v>43</v>
      </c>
      <c r="O126" s="60"/>
      <c r="P126" s="179">
        <f>O126*H126</f>
        <v>0</v>
      </c>
      <c r="Q126" s="179">
        <v>8.4000000000000003E-4</v>
      </c>
      <c r="R126" s="179">
        <f>Q126*H126</f>
        <v>3.5281680000000003E-2</v>
      </c>
      <c r="S126" s="179">
        <v>0</v>
      </c>
      <c r="T126" s="180">
        <f>S126*H126</f>
        <v>0</v>
      </c>
      <c r="AR126" s="17" t="s">
        <v>131</v>
      </c>
      <c r="AT126" s="17" t="s">
        <v>126</v>
      </c>
      <c r="AU126" s="17" t="s">
        <v>81</v>
      </c>
      <c r="AY126" s="17" t="s">
        <v>124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7" t="s">
        <v>77</v>
      </c>
      <c r="BK126" s="181">
        <f>ROUND(I126*H126,2)</f>
        <v>0</v>
      </c>
      <c r="BL126" s="17" t="s">
        <v>131</v>
      </c>
      <c r="BM126" s="17" t="s">
        <v>171</v>
      </c>
    </row>
    <row r="127" spans="2:65" s="11" customFormat="1" ht="11.25">
      <c r="B127" s="182"/>
      <c r="C127" s="183"/>
      <c r="D127" s="184" t="s">
        <v>133</v>
      </c>
      <c r="E127" s="185" t="s">
        <v>19</v>
      </c>
      <c r="F127" s="186" t="s">
        <v>172</v>
      </c>
      <c r="G127" s="183"/>
      <c r="H127" s="187">
        <v>42.002000000000002</v>
      </c>
      <c r="I127" s="188"/>
      <c r="J127" s="183"/>
      <c r="K127" s="183"/>
      <c r="L127" s="189"/>
      <c r="M127" s="190"/>
      <c r="N127" s="191"/>
      <c r="O127" s="191"/>
      <c r="P127" s="191"/>
      <c r="Q127" s="191"/>
      <c r="R127" s="191"/>
      <c r="S127" s="191"/>
      <c r="T127" s="192"/>
      <c r="AT127" s="193" t="s">
        <v>133</v>
      </c>
      <c r="AU127" s="193" t="s">
        <v>81</v>
      </c>
      <c r="AV127" s="11" t="s">
        <v>81</v>
      </c>
      <c r="AW127" s="11" t="s">
        <v>33</v>
      </c>
      <c r="AX127" s="11" t="s">
        <v>77</v>
      </c>
      <c r="AY127" s="193" t="s">
        <v>124</v>
      </c>
    </row>
    <row r="128" spans="2:65" s="1" customFormat="1" ht="22.5" customHeight="1">
      <c r="B128" s="34"/>
      <c r="C128" s="170" t="s">
        <v>173</v>
      </c>
      <c r="D128" s="170" t="s">
        <v>126</v>
      </c>
      <c r="E128" s="171" t="s">
        <v>174</v>
      </c>
      <c r="F128" s="172" t="s">
        <v>175</v>
      </c>
      <c r="G128" s="173" t="s">
        <v>129</v>
      </c>
      <c r="H128" s="174">
        <v>42.002000000000002</v>
      </c>
      <c r="I128" s="175"/>
      <c r="J128" s="176">
        <f>ROUND(I128*H128,2)</f>
        <v>0</v>
      </c>
      <c r="K128" s="172" t="s">
        <v>130</v>
      </c>
      <c r="L128" s="38"/>
      <c r="M128" s="177" t="s">
        <v>19</v>
      </c>
      <c r="N128" s="178" t="s">
        <v>43</v>
      </c>
      <c r="O128" s="60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7" t="s">
        <v>131</v>
      </c>
      <c r="AT128" s="17" t="s">
        <v>126</v>
      </c>
      <c r="AU128" s="17" t="s">
        <v>81</v>
      </c>
      <c r="AY128" s="17" t="s">
        <v>124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7" t="s">
        <v>77</v>
      </c>
      <c r="BK128" s="181">
        <f>ROUND(I128*H128,2)</f>
        <v>0</v>
      </c>
      <c r="BL128" s="17" t="s">
        <v>131</v>
      </c>
      <c r="BM128" s="17" t="s">
        <v>176</v>
      </c>
    </row>
    <row r="129" spans="2:65" s="1" customFormat="1" ht="22.5" customHeight="1">
      <c r="B129" s="34"/>
      <c r="C129" s="170" t="s">
        <v>177</v>
      </c>
      <c r="D129" s="170" t="s">
        <v>126</v>
      </c>
      <c r="E129" s="171" t="s">
        <v>178</v>
      </c>
      <c r="F129" s="172" t="s">
        <v>179</v>
      </c>
      <c r="G129" s="173" t="s">
        <v>146</v>
      </c>
      <c r="H129" s="174">
        <v>47.91</v>
      </c>
      <c r="I129" s="175"/>
      <c r="J129" s="176">
        <f>ROUND(I129*H129,2)</f>
        <v>0</v>
      </c>
      <c r="K129" s="172" t="s">
        <v>130</v>
      </c>
      <c r="L129" s="38"/>
      <c r="M129" s="177" t="s">
        <v>19</v>
      </c>
      <c r="N129" s="178" t="s">
        <v>43</v>
      </c>
      <c r="O129" s="60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17" t="s">
        <v>131</v>
      </c>
      <c r="AT129" s="17" t="s">
        <v>126</v>
      </c>
      <c r="AU129" s="17" t="s">
        <v>81</v>
      </c>
      <c r="AY129" s="17" t="s">
        <v>124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7" t="s">
        <v>77</v>
      </c>
      <c r="BK129" s="181">
        <f>ROUND(I129*H129,2)</f>
        <v>0</v>
      </c>
      <c r="BL129" s="17" t="s">
        <v>131</v>
      </c>
      <c r="BM129" s="17" t="s">
        <v>180</v>
      </c>
    </row>
    <row r="130" spans="2:65" s="11" customFormat="1" ht="11.25">
      <c r="B130" s="182"/>
      <c r="C130" s="183"/>
      <c r="D130" s="184" t="s">
        <v>133</v>
      </c>
      <c r="E130" s="185" t="s">
        <v>19</v>
      </c>
      <c r="F130" s="186" t="s">
        <v>181</v>
      </c>
      <c r="G130" s="183"/>
      <c r="H130" s="187">
        <v>47.91</v>
      </c>
      <c r="I130" s="188"/>
      <c r="J130" s="183"/>
      <c r="K130" s="183"/>
      <c r="L130" s="189"/>
      <c r="M130" s="190"/>
      <c r="N130" s="191"/>
      <c r="O130" s="191"/>
      <c r="P130" s="191"/>
      <c r="Q130" s="191"/>
      <c r="R130" s="191"/>
      <c r="S130" s="191"/>
      <c r="T130" s="192"/>
      <c r="AT130" s="193" t="s">
        <v>133</v>
      </c>
      <c r="AU130" s="193" t="s">
        <v>81</v>
      </c>
      <c r="AV130" s="11" t="s">
        <v>81</v>
      </c>
      <c r="AW130" s="11" t="s">
        <v>33</v>
      </c>
      <c r="AX130" s="11" t="s">
        <v>77</v>
      </c>
      <c r="AY130" s="193" t="s">
        <v>124</v>
      </c>
    </row>
    <row r="131" spans="2:65" s="1" customFormat="1" ht="33.75" customHeight="1">
      <c r="B131" s="34"/>
      <c r="C131" s="170" t="s">
        <v>182</v>
      </c>
      <c r="D131" s="170" t="s">
        <v>126</v>
      </c>
      <c r="E131" s="171" t="s">
        <v>183</v>
      </c>
      <c r="F131" s="172" t="s">
        <v>184</v>
      </c>
      <c r="G131" s="173" t="s">
        <v>146</v>
      </c>
      <c r="H131" s="174">
        <v>1.65</v>
      </c>
      <c r="I131" s="175"/>
      <c r="J131" s="176">
        <f>ROUND(I131*H131,2)</f>
        <v>0</v>
      </c>
      <c r="K131" s="172" t="s">
        <v>130</v>
      </c>
      <c r="L131" s="38"/>
      <c r="M131" s="177" t="s">
        <v>19</v>
      </c>
      <c r="N131" s="178" t="s">
        <v>43</v>
      </c>
      <c r="O131" s="60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17" t="s">
        <v>131</v>
      </c>
      <c r="AT131" s="17" t="s">
        <v>126</v>
      </c>
      <c r="AU131" s="17" t="s">
        <v>81</v>
      </c>
      <c r="AY131" s="17" t="s">
        <v>124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7" t="s">
        <v>77</v>
      </c>
      <c r="BK131" s="181">
        <f>ROUND(I131*H131,2)</f>
        <v>0</v>
      </c>
      <c r="BL131" s="17" t="s">
        <v>131</v>
      </c>
      <c r="BM131" s="17" t="s">
        <v>185</v>
      </c>
    </row>
    <row r="132" spans="2:65" s="11" customFormat="1" ht="11.25">
      <c r="B132" s="182"/>
      <c r="C132" s="183"/>
      <c r="D132" s="184" t="s">
        <v>133</v>
      </c>
      <c r="E132" s="185" t="s">
        <v>19</v>
      </c>
      <c r="F132" s="186" t="s">
        <v>186</v>
      </c>
      <c r="G132" s="183"/>
      <c r="H132" s="187">
        <v>1.65</v>
      </c>
      <c r="I132" s="188"/>
      <c r="J132" s="183"/>
      <c r="K132" s="183"/>
      <c r="L132" s="189"/>
      <c r="M132" s="190"/>
      <c r="N132" s="191"/>
      <c r="O132" s="191"/>
      <c r="P132" s="191"/>
      <c r="Q132" s="191"/>
      <c r="R132" s="191"/>
      <c r="S132" s="191"/>
      <c r="T132" s="192"/>
      <c r="AT132" s="193" t="s">
        <v>133</v>
      </c>
      <c r="AU132" s="193" t="s">
        <v>81</v>
      </c>
      <c r="AV132" s="11" t="s">
        <v>81</v>
      </c>
      <c r="AW132" s="11" t="s">
        <v>33</v>
      </c>
      <c r="AX132" s="11" t="s">
        <v>77</v>
      </c>
      <c r="AY132" s="193" t="s">
        <v>124</v>
      </c>
    </row>
    <row r="133" spans="2:65" s="1" customFormat="1" ht="22.5" customHeight="1">
      <c r="B133" s="34"/>
      <c r="C133" s="170" t="s">
        <v>187</v>
      </c>
      <c r="D133" s="170" t="s">
        <v>126</v>
      </c>
      <c r="E133" s="171" t="s">
        <v>188</v>
      </c>
      <c r="F133" s="172" t="s">
        <v>189</v>
      </c>
      <c r="G133" s="173" t="s">
        <v>146</v>
      </c>
      <c r="H133" s="174">
        <v>30.8</v>
      </c>
      <c r="I133" s="175"/>
      <c r="J133" s="176">
        <f>ROUND(I133*H133,2)</f>
        <v>0</v>
      </c>
      <c r="K133" s="172" t="s">
        <v>130</v>
      </c>
      <c r="L133" s="38"/>
      <c r="M133" s="177" t="s">
        <v>19</v>
      </c>
      <c r="N133" s="178" t="s">
        <v>43</v>
      </c>
      <c r="O133" s="60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7" t="s">
        <v>131</v>
      </c>
      <c r="AT133" s="17" t="s">
        <v>126</v>
      </c>
      <c r="AU133" s="17" t="s">
        <v>81</v>
      </c>
      <c r="AY133" s="17" t="s">
        <v>124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7" t="s">
        <v>77</v>
      </c>
      <c r="BK133" s="181">
        <f>ROUND(I133*H133,2)</f>
        <v>0</v>
      </c>
      <c r="BL133" s="17" t="s">
        <v>131</v>
      </c>
      <c r="BM133" s="17" t="s">
        <v>190</v>
      </c>
    </row>
    <row r="134" spans="2:65" s="11" customFormat="1" ht="11.25">
      <c r="B134" s="182"/>
      <c r="C134" s="183"/>
      <c r="D134" s="184" t="s">
        <v>133</v>
      </c>
      <c r="E134" s="185" t="s">
        <v>19</v>
      </c>
      <c r="F134" s="186" t="s">
        <v>191</v>
      </c>
      <c r="G134" s="183"/>
      <c r="H134" s="187">
        <v>30.8</v>
      </c>
      <c r="I134" s="188"/>
      <c r="J134" s="183"/>
      <c r="K134" s="183"/>
      <c r="L134" s="189"/>
      <c r="M134" s="190"/>
      <c r="N134" s="191"/>
      <c r="O134" s="191"/>
      <c r="P134" s="191"/>
      <c r="Q134" s="191"/>
      <c r="R134" s="191"/>
      <c r="S134" s="191"/>
      <c r="T134" s="192"/>
      <c r="AT134" s="193" t="s">
        <v>133</v>
      </c>
      <c r="AU134" s="193" t="s">
        <v>81</v>
      </c>
      <c r="AV134" s="11" t="s">
        <v>81</v>
      </c>
      <c r="AW134" s="11" t="s">
        <v>33</v>
      </c>
      <c r="AX134" s="11" t="s">
        <v>77</v>
      </c>
      <c r="AY134" s="193" t="s">
        <v>124</v>
      </c>
    </row>
    <row r="135" spans="2:65" s="1" customFormat="1" ht="22.5" customHeight="1">
      <c r="B135" s="34"/>
      <c r="C135" s="170" t="s">
        <v>143</v>
      </c>
      <c r="D135" s="170" t="s">
        <v>126</v>
      </c>
      <c r="E135" s="171" t="s">
        <v>192</v>
      </c>
      <c r="F135" s="172" t="s">
        <v>193</v>
      </c>
      <c r="G135" s="173" t="s">
        <v>146</v>
      </c>
      <c r="H135" s="174">
        <v>61.6</v>
      </c>
      <c r="I135" s="175"/>
      <c r="J135" s="176">
        <f>ROUND(I135*H135,2)</f>
        <v>0</v>
      </c>
      <c r="K135" s="172" t="s">
        <v>130</v>
      </c>
      <c r="L135" s="38"/>
      <c r="M135" s="177" t="s">
        <v>19</v>
      </c>
      <c r="N135" s="178" t="s">
        <v>43</v>
      </c>
      <c r="O135" s="60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17" t="s">
        <v>131</v>
      </c>
      <c r="AT135" s="17" t="s">
        <v>126</v>
      </c>
      <c r="AU135" s="17" t="s">
        <v>81</v>
      </c>
      <c r="AY135" s="17" t="s">
        <v>124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7" t="s">
        <v>77</v>
      </c>
      <c r="BK135" s="181">
        <f>ROUND(I135*H135,2)</f>
        <v>0</v>
      </c>
      <c r="BL135" s="17" t="s">
        <v>131</v>
      </c>
      <c r="BM135" s="17" t="s">
        <v>194</v>
      </c>
    </row>
    <row r="136" spans="2:65" s="11" customFormat="1" ht="11.25">
      <c r="B136" s="182"/>
      <c r="C136" s="183"/>
      <c r="D136" s="184" t="s">
        <v>133</v>
      </c>
      <c r="E136" s="185" t="s">
        <v>19</v>
      </c>
      <c r="F136" s="186" t="s">
        <v>191</v>
      </c>
      <c r="G136" s="183"/>
      <c r="H136" s="187">
        <v>30.8</v>
      </c>
      <c r="I136" s="188"/>
      <c r="J136" s="183"/>
      <c r="K136" s="183"/>
      <c r="L136" s="189"/>
      <c r="M136" s="190"/>
      <c r="N136" s="191"/>
      <c r="O136" s="191"/>
      <c r="P136" s="191"/>
      <c r="Q136" s="191"/>
      <c r="R136" s="191"/>
      <c r="S136" s="191"/>
      <c r="T136" s="192"/>
      <c r="AT136" s="193" t="s">
        <v>133</v>
      </c>
      <c r="AU136" s="193" t="s">
        <v>81</v>
      </c>
      <c r="AV136" s="11" t="s">
        <v>81</v>
      </c>
      <c r="AW136" s="11" t="s">
        <v>33</v>
      </c>
      <c r="AX136" s="11" t="s">
        <v>77</v>
      </c>
      <c r="AY136" s="193" t="s">
        <v>124</v>
      </c>
    </row>
    <row r="137" spans="2:65" s="11" customFormat="1" ht="11.25">
      <c r="B137" s="182"/>
      <c r="C137" s="183"/>
      <c r="D137" s="184" t="s">
        <v>133</v>
      </c>
      <c r="E137" s="183"/>
      <c r="F137" s="186" t="s">
        <v>195</v>
      </c>
      <c r="G137" s="183"/>
      <c r="H137" s="187">
        <v>61.6</v>
      </c>
      <c r="I137" s="188"/>
      <c r="J137" s="183"/>
      <c r="K137" s="183"/>
      <c r="L137" s="189"/>
      <c r="M137" s="190"/>
      <c r="N137" s="191"/>
      <c r="O137" s="191"/>
      <c r="P137" s="191"/>
      <c r="Q137" s="191"/>
      <c r="R137" s="191"/>
      <c r="S137" s="191"/>
      <c r="T137" s="192"/>
      <c r="AT137" s="193" t="s">
        <v>133</v>
      </c>
      <c r="AU137" s="193" t="s">
        <v>81</v>
      </c>
      <c r="AV137" s="11" t="s">
        <v>81</v>
      </c>
      <c r="AW137" s="11" t="s">
        <v>4</v>
      </c>
      <c r="AX137" s="11" t="s">
        <v>77</v>
      </c>
      <c r="AY137" s="193" t="s">
        <v>124</v>
      </c>
    </row>
    <row r="138" spans="2:65" s="1" customFormat="1" ht="22.5" customHeight="1">
      <c r="B138" s="34"/>
      <c r="C138" s="170" t="s">
        <v>196</v>
      </c>
      <c r="D138" s="170" t="s">
        <v>126</v>
      </c>
      <c r="E138" s="171" t="s">
        <v>197</v>
      </c>
      <c r="F138" s="172" t="s">
        <v>198</v>
      </c>
      <c r="G138" s="173" t="s">
        <v>146</v>
      </c>
      <c r="H138" s="174">
        <v>49.56</v>
      </c>
      <c r="I138" s="175"/>
      <c r="J138" s="176">
        <f>ROUND(I138*H138,2)</f>
        <v>0</v>
      </c>
      <c r="K138" s="172" t="s">
        <v>130</v>
      </c>
      <c r="L138" s="38"/>
      <c r="M138" s="177" t="s">
        <v>19</v>
      </c>
      <c r="N138" s="178" t="s">
        <v>43</v>
      </c>
      <c r="O138" s="60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7" t="s">
        <v>131</v>
      </c>
      <c r="AT138" s="17" t="s">
        <v>126</v>
      </c>
      <c r="AU138" s="17" t="s">
        <v>81</v>
      </c>
      <c r="AY138" s="17" t="s">
        <v>124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7" t="s">
        <v>77</v>
      </c>
      <c r="BK138" s="181">
        <f>ROUND(I138*H138,2)</f>
        <v>0</v>
      </c>
      <c r="BL138" s="17" t="s">
        <v>131</v>
      </c>
      <c r="BM138" s="17" t="s">
        <v>199</v>
      </c>
    </row>
    <row r="139" spans="2:65" s="11" customFormat="1" ht="11.25">
      <c r="B139" s="182"/>
      <c r="C139" s="183"/>
      <c r="D139" s="184" t="s">
        <v>133</v>
      </c>
      <c r="E139" s="185" t="s">
        <v>19</v>
      </c>
      <c r="F139" s="186" t="s">
        <v>200</v>
      </c>
      <c r="G139" s="183"/>
      <c r="H139" s="187">
        <v>49.56</v>
      </c>
      <c r="I139" s="188"/>
      <c r="J139" s="183"/>
      <c r="K139" s="183"/>
      <c r="L139" s="189"/>
      <c r="M139" s="190"/>
      <c r="N139" s="191"/>
      <c r="O139" s="191"/>
      <c r="P139" s="191"/>
      <c r="Q139" s="191"/>
      <c r="R139" s="191"/>
      <c r="S139" s="191"/>
      <c r="T139" s="192"/>
      <c r="AT139" s="193" t="s">
        <v>133</v>
      </c>
      <c r="AU139" s="193" t="s">
        <v>81</v>
      </c>
      <c r="AV139" s="11" t="s">
        <v>81</v>
      </c>
      <c r="AW139" s="11" t="s">
        <v>33</v>
      </c>
      <c r="AX139" s="11" t="s">
        <v>77</v>
      </c>
      <c r="AY139" s="193" t="s">
        <v>124</v>
      </c>
    </row>
    <row r="140" spans="2:65" s="1" customFormat="1" ht="16.5" customHeight="1">
      <c r="B140" s="34"/>
      <c r="C140" s="170" t="s">
        <v>8</v>
      </c>
      <c r="D140" s="170" t="s">
        <v>126</v>
      </c>
      <c r="E140" s="171" t="s">
        <v>201</v>
      </c>
      <c r="F140" s="172" t="s">
        <v>202</v>
      </c>
      <c r="G140" s="173" t="s">
        <v>146</v>
      </c>
      <c r="H140" s="174">
        <v>49.56</v>
      </c>
      <c r="I140" s="175"/>
      <c r="J140" s="176">
        <f>ROUND(I140*H140,2)</f>
        <v>0</v>
      </c>
      <c r="K140" s="172" t="s">
        <v>130</v>
      </c>
      <c r="L140" s="38"/>
      <c r="M140" s="177" t="s">
        <v>19</v>
      </c>
      <c r="N140" s="178" t="s">
        <v>43</v>
      </c>
      <c r="O140" s="60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7" t="s">
        <v>131</v>
      </c>
      <c r="AT140" s="17" t="s">
        <v>126</v>
      </c>
      <c r="AU140" s="17" t="s">
        <v>81</v>
      </c>
      <c r="AY140" s="17" t="s">
        <v>124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7" t="s">
        <v>77</v>
      </c>
      <c r="BK140" s="181">
        <f>ROUND(I140*H140,2)</f>
        <v>0</v>
      </c>
      <c r="BL140" s="17" t="s">
        <v>131</v>
      </c>
      <c r="BM140" s="17" t="s">
        <v>203</v>
      </c>
    </row>
    <row r="141" spans="2:65" s="11" customFormat="1" ht="11.25">
      <c r="B141" s="182"/>
      <c r="C141" s="183"/>
      <c r="D141" s="184" t="s">
        <v>133</v>
      </c>
      <c r="E141" s="185" t="s">
        <v>19</v>
      </c>
      <c r="F141" s="186" t="s">
        <v>204</v>
      </c>
      <c r="G141" s="183"/>
      <c r="H141" s="187">
        <v>49.56</v>
      </c>
      <c r="I141" s="188"/>
      <c r="J141" s="183"/>
      <c r="K141" s="183"/>
      <c r="L141" s="189"/>
      <c r="M141" s="190"/>
      <c r="N141" s="191"/>
      <c r="O141" s="191"/>
      <c r="P141" s="191"/>
      <c r="Q141" s="191"/>
      <c r="R141" s="191"/>
      <c r="S141" s="191"/>
      <c r="T141" s="192"/>
      <c r="AT141" s="193" t="s">
        <v>133</v>
      </c>
      <c r="AU141" s="193" t="s">
        <v>81</v>
      </c>
      <c r="AV141" s="11" t="s">
        <v>81</v>
      </c>
      <c r="AW141" s="11" t="s">
        <v>33</v>
      </c>
      <c r="AX141" s="11" t="s">
        <v>77</v>
      </c>
      <c r="AY141" s="193" t="s">
        <v>124</v>
      </c>
    </row>
    <row r="142" spans="2:65" s="1" customFormat="1" ht="22.5" customHeight="1">
      <c r="B142" s="34"/>
      <c r="C142" s="170" t="s">
        <v>205</v>
      </c>
      <c r="D142" s="170" t="s">
        <v>126</v>
      </c>
      <c r="E142" s="171" t="s">
        <v>206</v>
      </c>
      <c r="F142" s="172" t="s">
        <v>207</v>
      </c>
      <c r="G142" s="173" t="s">
        <v>208</v>
      </c>
      <c r="H142" s="174">
        <v>86.73</v>
      </c>
      <c r="I142" s="175"/>
      <c r="J142" s="176">
        <f>ROUND(I142*H142,2)</f>
        <v>0</v>
      </c>
      <c r="K142" s="172" t="s">
        <v>130</v>
      </c>
      <c r="L142" s="38"/>
      <c r="M142" s="177" t="s">
        <v>19</v>
      </c>
      <c r="N142" s="178" t="s">
        <v>43</v>
      </c>
      <c r="O142" s="60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7" t="s">
        <v>131</v>
      </c>
      <c r="AT142" s="17" t="s">
        <v>126</v>
      </c>
      <c r="AU142" s="17" t="s">
        <v>81</v>
      </c>
      <c r="AY142" s="17" t="s">
        <v>124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7" t="s">
        <v>77</v>
      </c>
      <c r="BK142" s="181">
        <f>ROUND(I142*H142,2)</f>
        <v>0</v>
      </c>
      <c r="BL142" s="17" t="s">
        <v>131</v>
      </c>
      <c r="BM142" s="17" t="s">
        <v>209</v>
      </c>
    </row>
    <row r="143" spans="2:65" s="11" customFormat="1" ht="11.25">
      <c r="B143" s="182"/>
      <c r="C143" s="183"/>
      <c r="D143" s="184" t="s">
        <v>133</v>
      </c>
      <c r="E143" s="185" t="s">
        <v>19</v>
      </c>
      <c r="F143" s="186" t="s">
        <v>204</v>
      </c>
      <c r="G143" s="183"/>
      <c r="H143" s="187">
        <v>49.56</v>
      </c>
      <c r="I143" s="188"/>
      <c r="J143" s="183"/>
      <c r="K143" s="183"/>
      <c r="L143" s="189"/>
      <c r="M143" s="190"/>
      <c r="N143" s="191"/>
      <c r="O143" s="191"/>
      <c r="P143" s="191"/>
      <c r="Q143" s="191"/>
      <c r="R143" s="191"/>
      <c r="S143" s="191"/>
      <c r="T143" s="192"/>
      <c r="AT143" s="193" t="s">
        <v>133</v>
      </c>
      <c r="AU143" s="193" t="s">
        <v>81</v>
      </c>
      <c r="AV143" s="11" t="s">
        <v>81</v>
      </c>
      <c r="AW143" s="11" t="s">
        <v>33</v>
      </c>
      <c r="AX143" s="11" t="s">
        <v>77</v>
      </c>
      <c r="AY143" s="193" t="s">
        <v>124</v>
      </c>
    </row>
    <row r="144" spans="2:65" s="11" customFormat="1" ht="11.25">
      <c r="B144" s="182"/>
      <c r="C144" s="183"/>
      <c r="D144" s="184" t="s">
        <v>133</v>
      </c>
      <c r="E144" s="183"/>
      <c r="F144" s="186" t="s">
        <v>210</v>
      </c>
      <c r="G144" s="183"/>
      <c r="H144" s="187">
        <v>86.73</v>
      </c>
      <c r="I144" s="188"/>
      <c r="J144" s="183"/>
      <c r="K144" s="183"/>
      <c r="L144" s="189"/>
      <c r="M144" s="190"/>
      <c r="N144" s="191"/>
      <c r="O144" s="191"/>
      <c r="P144" s="191"/>
      <c r="Q144" s="191"/>
      <c r="R144" s="191"/>
      <c r="S144" s="191"/>
      <c r="T144" s="192"/>
      <c r="AT144" s="193" t="s">
        <v>133</v>
      </c>
      <c r="AU144" s="193" t="s">
        <v>81</v>
      </c>
      <c r="AV144" s="11" t="s">
        <v>81</v>
      </c>
      <c r="AW144" s="11" t="s">
        <v>4</v>
      </c>
      <c r="AX144" s="11" t="s">
        <v>77</v>
      </c>
      <c r="AY144" s="193" t="s">
        <v>124</v>
      </c>
    </row>
    <row r="145" spans="2:65" s="1" customFormat="1" ht="22.5" customHeight="1">
      <c r="B145" s="34"/>
      <c r="C145" s="170" t="s">
        <v>211</v>
      </c>
      <c r="D145" s="170" t="s">
        <v>126</v>
      </c>
      <c r="E145" s="171" t="s">
        <v>212</v>
      </c>
      <c r="F145" s="172" t="s">
        <v>213</v>
      </c>
      <c r="G145" s="173" t="s">
        <v>146</v>
      </c>
      <c r="H145" s="174">
        <v>13.65</v>
      </c>
      <c r="I145" s="175"/>
      <c r="J145" s="176">
        <f>ROUND(I145*H145,2)</f>
        <v>0</v>
      </c>
      <c r="K145" s="172" t="s">
        <v>130</v>
      </c>
      <c r="L145" s="38"/>
      <c r="M145" s="177" t="s">
        <v>19</v>
      </c>
      <c r="N145" s="178" t="s">
        <v>43</v>
      </c>
      <c r="O145" s="60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7" t="s">
        <v>131</v>
      </c>
      <c r="AT145" s="17" t="s">
        <v>126</v>
      </c>
      <c r="AU145" s="17" t="s">
        <v>81</v>
      </c>
      <c r="AY145" s="17" t="s">
        <v>124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7" t="s">
        <v>77</v>
      </c>
      <c r="BK145" s="181">
        <f>ROUND(I145*H145,2)</f>
        <v>0</v>
      </c>
      <c r="BL145" s="17" t="s">
        <v>131</v>
      </c>
      <c r="BM145" s="17" t="s">
        <v>214</v>
      </c>
    </row>
    <row r="146" spans="2:65" s="11" customFormat="1" ht="11.25">
      <c r="B146" s="182"/>
      <c r="C146" s="183"/>
      <c r="D146" s="184" t="s">
        <v>133</v>
      </c>
      <c r="E146" s="185" t="s">
        <v>19</v>
      </c>
      <c r="F146" s="186" t="s">
        <v>215</v>
      </c>
      <c r="G146" s="183"/>
      <c r="H146" s="187">
        <v>13.65</v>
      </c>
      <c r="I146" s="188"/>
      <c r="J146" s="183"/>
      <c r="K146" s="183"/>
      <c r="L146" s="189"/>
      <c r="M146" s="190"/>
      <c r="N146" s="191"/>
      <c r="O146" s="191"/>
      <c r="P146" s="191"/>
      <c r="Q146" s="191"/>
      <c r="R146" s="191"/>
      <c r="S146" s="191"/>
      <c r="T146" s="192"/>
      <c r="AT146" s="193" t="s">
        <v>133</v>
      </c>
      <c r="AU146" s="193" t="s">
        <v>81</v>
      </c>
      <c r="AV146" s="11" t="s">
        <v>81</v>
      </c>
      <c r="AW146" s="11" t="s">
        <v>33</v>
      </c>
      <c r="AX146" s="11" t="s">
        <v>72</v>
      </c>
      <c r="AY146" s="193" t="s">
        <v>124</v>
      </c>
    </row>
    <row r="147" spans="2:65" s="12" customFormat="1" ht="11.25">
      <c r="B147" s="194"/>
      <c r="C147" s="195"/>
      <c r="D147" s="184" t="s">
        <v>133</v>
      </c>
      <c r="E147" s="196" t="s">
        <v>19</v>
      </c>
      <c r="F147" s="197" t="s">
        <v>150</v>
      </c>
      <c r="G147" s="195"/>
      <c r="H147" s="198">
        <v>13.65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133</v>
      </c>
      <c r="AU147" s="204" t="s">
        <v>81</v>
      </c>
      <c r="AV147" s="12" t="s">
        <v>131</v>
      </c>
      <c r="AW147" s="12" t="s">
        <v>33</v>
      </c>
      <c r="AX147" s="12" t="s">
        <v>72</v>
      </c>
      <c r="AY147" s="204" t="s">
        <v>124</v>
      </c>
    </row>
    <row r="148" spans="2:65" s="11" customFormat="1" ht="11.25">
      <c r="B148" s="182"/>
      <c r="C148" s="183"/>
      <c r="D148" s="184" t="s">
        <v>133</v>
      </c>
      <c r="E148" s="185" t="s">
        <v>19</v>
      </c>
      <c r="F148" s="186" t="s">
        <v>216</v>
      </c>
      <c r="G148" s="183"/>
      <c r="H148" s="187">
        <v>13.65</v>
      </c>
      <c r="I148" s="188"/>
      <c r="J148" s="183"/>
      <c r="K148" s="183"/>
      <c r="L148" s="189"/>
      <c r="M148" s="190"/>
      <c r="N148" s="191"/>
      <c r="O148" s="191"/>
      <c r="P148" s="191"/>
      <c r="Q148" s="191"/>
      <c r="R148" s="191"/>
      <c r="S148" s="191"/>
      <c r="T148" s="192"/>
      <c r="AT148" s="193" t="s">
        <v>133</v>
      </c>
      <c r="AU148" s="193" t="s">
        <v>81</v>
      </c>
      <c r="AV148" s="11" t="s">
        <v>81</v>
      </c>
      <c r="AW148" s="11" t="s">
        <v>33</v>
      </c>
      <c r="AX148" s="11" t="s">
        <v>72</v>
      </c>
      <c r="AY148" s="193" t="s">
        <v>124</v>
      </c>
    </row>
    <row r="149" spans="2:65" s="12" customFormat="1" ht="11.25">
      <c r="B149" s="194"/>
      <c r="C149" s="195"/>
      <c r="D149" s="184" t="s">
        <v>133</v>
      </c>
      <c r="E149" s="196" t="s">
        <v>19</v>
      </c>
      <c r="F149" s="197" t="s">
        <v>150</v>
      </c>
      <c r="G149" s="195"/>
      <c r="H149" s="198">
        <v>13.65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133</v>
      </c>
      <c r="AU149" s="204" t="s">
        <v>81</v>
      </c>
      <c r="AV149" s="12" t="s">
        <v>131</v>
      </c>
      <c r="AW149" s="12" t="s">
        <v>33</v>
      </c>
      <c r="AX149" s="12" t="s">
        <v>77</v>
      </c>
      <c r="AY149" s="204" t="s">
        <v>124</v>
      </c>
    </row>
    <row r="150" spans="2:65" s="1" customFormat="1" ht="16.5" customHeight="1">
      <c r="B150" s="34"/>
      <c r="C150" s="205" t="s">
        <v>217</v>
      </c>
      <c r="D150" s="205" t="s">
        <v>218</v>
      </c>
      <c r="E150" s="206" t="s">
        <v>219</v>
      </c>
      <c r="F150" s="207" t="s">
        <v>220</v>
      </c>
      <c r="G150" s="208" t="s">
        <v>208</v>
      </c>
      <c r="H150" s="209">
        <v>27.3</v>
      </c>
      <c r="I150" s="210"/>
      <c r="J150" s="211">
        <f>ROUND(I150*H150,2)</f>
        <v>0</v>
      </c>
      <c r="K150" s="207" t="s">
        <v>130</v>
      </c>
      <c r="L150" s="212"/>
      <c r="M150" s="213" t="s">
        <v>19</v>
      </c>
      <c r="N150" s="214" t="s">
        <v>43</v>
      </c>
      <c r="O150" s="60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17" t="s">
        <v>168</v>
      </c>
      <c r="AT150" s="17" t="s">
        <v>218</v>
      </c>
      <c r="AU150" s="17" t="s">
        <v>81</v>
      </c>
      <c r="AY150" s="17" t="s">
        <v>124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7" t="s">
        <v>77</v>
      </c>
      <c r="BK150" s="181">
        <f>ROUND(I150*H150,2)</f>
        <v>0</v>
      </c>
      <c r="BL150" s="17" t="s">
        <v>131</v>
      </c>
      <c r="BM150" s="17" t="s">
        <v>221</v>
      </c>
    </row>
    <row r="151" spans="2:65" s="11" customFormat="1" ht="11.25">
      <c r="B151" s="182"/>
      <c r="C151" s="183"/>
      <c r="D151" s="184" t="s">
        <v>133</v>
      </c>
      <c r="E151" s="185" t="s">
        <v>19</v>
      </c>
      <c r="F151" s="186" t="s">
        <v>216</v>
      </c>
      <c r="G151" s="183"/>
      <c r="H151" s="187">
        <v>13.65</v>
      </c>
      <c r="I151" s="188"/>
      <c r="J151" s="183"/>
      <c r="K151" s="183"/>
      <c r="L151" s="189"/>
      <c r="M151" s="190"/>
      <c r="N151" s="191"/>
      <c r="O151" s="191"/>
      <c r="P151" s="191"/>
      <c r="Q151" s="191"/>
      <c r="R151" s="191"/>
      <c r="S151" s="191"/>
      <c r="T151" s="192"/>
      <c r="AT151" s="193" t="s">
        <v>133</v>
      </c>
      <c r="AU151" s="193" t="s">
        <v>81</v>
      </c>
      <c r="AV151" s="11" t="s">
        <v>81</v>
      </c>
      <c r="AW151" s="11" t="s">
        <v>33</v>
      </c>
      <c r="AX151" s="11" t="s">
        <v>77</v>
      </c>
      <c r="AY151" s="193" t="s">
        <v>124</v>
      </c>
    </row>
    <row r="152" spans="2:65" s="11" customFormat="1" ht="11.25">
      <c r="B152" s="182"/>
      <c r="C152" s="183"/>
      <c r="D152" s="184" t="s">
        <v>133</v>
      </c>
      <c r="E152" s="183"/>
      <c r="F152" s="186" t="s">
        <v>222</v>
      </c>
      <c r="G152" s="183"/>
      <c r="H152" s="187">
        <v>27.3</v>
      </c>
      <c r="I152" s="188"/>
      <c r="J152" s="183"/>
      <c r="K152" s="183"/>
      <c r="L152" s="189"/>
      <c r="M152" s="190"/>
      <c r="N152" s="191"/>
      <c r="O152" s="191"/>
      <c r="P152" s="191"/>
      <c r="Q152" s="191"/>
      <c r="R152" s="191"/>
      <c r="S152" s="191"/>
      <c r="T152" s="192"/>
      <c r="AT152" s="193" t="s">
        <v>133</v>
      </c>
      <c r="AU152" s="193" t="s">
        <v>81</v>
      </c>
      <c r="AV152" s="11" t="s">
        <v>81</v>
      </c>
      <c r="AW152" s="11" t="s">
        <v>4</v>
      </c>
      <c r="AX152" s="11" t="s">
        <v>77</v>
      </c>
      <c r="AY152" s="193" t="s">
        <v>124</v>
      </c>
    </row>
    <row r="153" spans="2:65" s="1" customFormat="1" ht="22.5" customHeight="1">
      <c r="B153" s="34"/>
      <c r="C153" s="170" t="s">
        <v>223</v>
      </c>
      <c r="D153" s="170" t="s">
        <v>126</v>
      </c>
      <c r="E153" s="171" t="s">
        <v>224</v>
      </c>
      <c r="F153" s="172" t="s">
        <v>225</v>
      </c>
      <c r="G153" s="173" t="s">
        <v>146</v>
      </c>
      <c r="H153" s="174">
        <v>23.81</v>
      </c>
      <c r="I153" s="175"/>
      <c r="J153" s="176">
        <f>ROUND(I153*H153,2)</f>
        <v>0</v>
      </c>
      <c r="K153" s="172" t="s">
        <v>130</v>
      </c>
      <c r="L153" s="38"/>
      <c r="M153" s="177" t="s">
        <v>19</v>
      </c>
      <c r="N153" s="178" t="s">
        <v>43</v>
      </c>
      <c r="O153" s="60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17" t="s">
        <v>131</v>
      </c>
      <c r="AT153" s="17" t="s">
        <v>126</v>
      </c>
      <c r="AU153" s="17" t="s">
        <v>81</v>
      </c>
      <c r="AY153" s="17" t="s">
        <v>124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7" t="s">
        <v>77</v>
      </c>
      <c r="BK153" s="181">
        <f>ROUND(I153*H153,2)</f>
        <v>0</v>
      </c>
      <c r="BL153" s="17" t="s">
        <v>131</v>
      </c>
      <c r="BM153" s="17" t="s">
        <v>226</v>
      </c>
    </row>
    <row r="154" spans="2:65" s="11" customFormat="1" ht="11.25">
      <c r="B154" s="182"/>
      <c r="C154" s="183"/>
      <c r="D154" s="184" t="s">
        <v>133</v>
      </c>
      <c r="E154" s="185" t="s">
        <v>19</v>
      </c>
      <c r="F154" s="186" t="s">
        <v>227</v>
      </c>
      <c r="G154" s="183"/>
      <c r="H154" s="187">
        <v>3.88</v>
      </c>
      <c r="I154" s="188"/>
      <c r="J154" s="183"/>
      <c r="K154" s="183"/>
      <c r="L154" s="189"/>
      <c r="M154" s="190"/>
      <c r="N154" s="191"/>
      <c r="O154" s="191"/>
      <c r="P154" s="191"/>
      <c r="Q154" s="191"/>
      <c r="R154" s="191"/>
      <c r="S154" s="191"/>
      <c r="T154" s="192"/>
      <c r="AT154" s="193" t="s">
        <v>133</v>
      </c>
      <c r="AU154" s="193" t="s">
        <v>81</v>
      </c>
      <c r="AV154" s="11" t="s">
        <v>81</v>
      </c>
      <c r="AW154" s="11" t="s">
        <v>33</v>
      </c>
      <c r="AX154" s="11" t="s">
        <v>72</v>
      </c>
      <c r="AY154" s="193" t="s">
        <v>124</v>
      </c>
    </row>
    <row r="155" spans="2:65" s="11" customFormat="1" ht="11.25">
      <c r="B155" s="182"/>
      <c r="C155" s="183"/>
      <c r="D155" s="184" t="s">
        <v>133</v>
      </c>
      <c r="E155" s="185" t="s">
        <v>19</v>
      </c>
      <c r="F155" s="186" t="s">
        <v>228</v>
      </c>
      <c r="G155" s="183"/>
      <c r="H155" s="187">
        <v>9.6150000000000002</v>
      </c>
      <c r="I155" s="188"/>
      <c r="J155" s="183"/>
      <c r="K155" s="183"/>
      <c r="L155" s="189"/>
      <c r="M155" s="190"/>
      <c r="N155" s="191"/>
      <c r="O155" s="191"/>
      <c r="P155" s="191"/>
      <c r="Q155" s="191"/>
      <c r="R155" s="191"/>
      <c r="S155" s="191"/>
      <c r="T155" s="192"/>
      <c r="AT155" s="193" t="s">
        <v>133</v>
      </c>
      <c r="AU155" s="193" t="s">
        <v>81</v>
      </c>
      <c r="AV155" s="11" t="s">
        <v>81</v>
      </c>
      <c r="AW155" s="11" t="s">
        <v>33</v>
      </c>
      <c r="AX155" s="11" t="s">
        <v>72</v>
      </c>
      <c r="AY155" s="193" t="s">
        <v>124</v>
      </c>
    </row>
    <row r="156" spans="2:65" s="11" customFormat="1" ht="11.25">
      <c r="B156" s="182"/>
      <c r="C156" s="183"/>
      <c r="D156" s="184" t="s">
        <v>133</v>
      </c>
      <c r="E156" s="185" t="s">
        <v>19</v>
      </c>
      <c r="F156" s="186" t="s">
        <v>229</v>
      </c>
      <c r="G156" s="183"/>
      <c r="H156" s="187">
        <v>8.3019999999999996</v>
      </c>
      <c r="I156" s="188"/>
      <c r="J156" s="183"/>
      <c r="K156" s="183"/>
      <c r="L156" s="189"/>
      <c r="M156" s="190"/>
      <c r="N156" s="191"/>
      <c r="O156" s="191"/>
      <c r="P156" s="191"/>
      <c r="Q156" s="191"/>
      <c r="R156" s="191"/>
      <c r="S156" s="191"/>
      <c r="T156" s="192"/>
      <c r="AT156" s="193" t="s">
        <v>133</v>
      </c>
      <c r="AU156" s="193" t="s">
        <v>81</v>
      </c>
      <c r="AV156" s="11" t="s">
        <v>81</v>
      </c>
      <c r="AW156" s="11" t="s">
        <v>33</v>
      </c>
      <c r="AX156" s="11" t="s">
        <v>72</v>
      </c>
      <c r="AY156" s="193" t="s">
        <v>124</v>
      </c>
    </row>
    <row r="157" spans="2:65" s="11" customFormat="1" ht="11.25">
      <c r="B157" s="182"/>
      <c r="C157" s="183"/>
      <c r="D157" s="184" t="s">
        <v>133</v>
      </c>
      <c r="E157" s="185" t="s">
        <v>19</v>
      </c>
      <c r="F157" s="186" t="s">
        <v>230</v>
      </c>
      <c r="G157" s="183"/>
      <c r="H157" s="187">
        <v>2.016</v>
      </c>
      <c r="I157" s="188"/>
      <c r="J157" s="183"/>
      <c r="K157" s="183"/>
      <c r="L157" s="189"/>
      <c r="M157" s="190"/>
      <c r="N157" s="191"/>
      <c r="O157" s="191"/>
      <c r="P157" s="191"/>
      <c r="Q157" s="191"/>
      <c r="R157" s="191"/>
      <c r="S157" s="191"/>
      <c r="T157" s="192"/>
      <c r="AT157" s="193" t="s">
        <v>133</v>
      </c>
      <c r="AU157" s="193" t="s">
        <v>81</v>
      </c>
      <c r="AV157" s="11" t="s">
        <v>81</v>
      </c>
      <c r="AW157" s="11" t="s">
        <v>33</v>
      </c>
      <c r="AX157" s="11" t="s">
        <v>72</v>
      </c>
      <c r="AY157" s="193" t="s">
        <v>124</v>
      </c>
    </row>
    <row r="158" spans="2:65" s="12" customFormat="1" ht="11.25">
      <c r="B158" s="194"/>
      <c r="C158" s="195"/>
      <c r="D158" s="184" t="s">
        <v>133</v>
      </c>
      <c r="E158" s="196" t="s">
        <v>19</v>
      </c>
      <c r="F158" s="197" t="s">
        <v>150</v>
      </c>
      <c r="G158" s="195"/>
      <c r="H158" s="198">
        <v>23.813000000000002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133</v>
      </c>
      <c r="AU158" s="204" t="s">
        <v>81</v>
      </c>
      <c r="AV158" s="12" t="s">
        <v>131</v>
      </c>
      <c r="AW158" s="12" t="s">
        <v>33</v>
      </c>
      <c r="AX158" s="12" t="s">
        <v>72</v>
      </c>
      <c r="AY158" s="204" t="s">
        <v>124</v>
      </c>
    </row>
    <row r="159" spans="2:65" s="11" customFormat="1" ht="11.25">
      <c r="B159" s="182"/>
      <c r="C159" s="183"/>
      <c r="D159" s="184" t="s">
        <v>133</v>
      </c>
      <c r="E159" s="185" t="s">
        <v>19</v>
      </c>
      <c r="F159" s="186" t="s">
        <v>231</v>
      </c>
      <c r="G159" s="183"/>
      <c r="H159" s="187">
        <v>23.81</v>
      </c>
      <c r="I159" s="188"/>
      <c r="J159" s="183"/>
      <c r="K159" s="183"/>
      <c r="L159" s="189"/>
      <c r="M159" s="190"/>
      <c r="N159" s="191"/>
      <c r="O159" s="191"/>
      <c r="P159" s="191"/>
      <c r="Q159" s="191"/>
      <c r="R159" s="191"/>
      <c r="S159" s="191"/>
      <c r="T159" s="192"/>
      <c r="AT159" s="193" t="s">
        <v>133</v>
      </c>
      <c r="AU159" s="193" t="s">
        <v>81</v>
      </c>
      <c r="AV159" s="11" t="s">
        <v>81</v>
      </c>
      <c r="AW159" s="11" t="s">
        <v>33</v>
      </c>
      <c r="AX159" s="11" t="s">
        <v>72</v>
      </c>
      <c r="AY159" s="193" t="s">
        <v>124</v>
      </c>
    </row>
    <row r="160" spans="2:65" s="12" customFormat="1" ht="11.25">
      <c r="B160" s="194"/>
      <c r="C160" s="195"/>
      <c r="D160" s="184" t="s">
        <v>133</v>
      </c>
      <c r="E160" s="196" t="s">
        <v>19</v>
      </c>
      <c r="F160" s="197" t="s">
        <v>150</v>
      </c>
      <c r="G160" s="195"/>
      <c r="H160" s="198">
        <v>23.81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133</v>
      </c>
      <c r="AU160" s="204" t="s">
        <v>81</v>
      </c>
      <c r="AV160" s="12" t="s">
        <v>131</v>
      </c>
      <c r="AW160" s="12" t="s">
        <v>33</v>
      </c>
      <c r="AX160" s="12" t="s">
        <v>77</v>
      </c>
      <c r="AY160" s="204" t="s">
        <v>124</v>
      </c>
    </row>
    <row r="161" spans="2:65" s="1" customFormat="1" ht="16.5" customHeight="1">
      <c r="B161" s="34"/>
      <c r="C161" s="205" t="s">
        <v>232</v>
      </c>
      <c r="D161" s="205" t="s">
        <v>218</v>
      </c>
      <c r="E161" s="206" t="s">
        <v>233</v>
      </c>
      <c r="F161" s="207" t="s">
        <v>234</v>
      </c>
      <c r="G161" s="208" t="s">
        <v>208</v>
      </c>
      <c r="H161" s="209">
        <v>41.667999999999999</v>
      </c>
      <c r="I161" s="210"/>
      <c r="J161" s="211">
        <f>ROUND(I161*H161,2)</f>
        <v>0</v>
      </c>
      <c r="K161" s="207" t="s">
        <v>130</v>
      </c>
      <c r="L161" s="212"/>
      <c r="M161" s="213" t="s">
        <v>19</v>
      </c>
      <c r="N161" s="214" t="s">
        <v>43</v>
      </c>
      <c r="O161" s="60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7" t="s">
        <v>168</v>
      </c>
      <c r="AT161" s="17" t="s">
        <v>218</v>
      </c>
      <c r="AU161" s="17" t="s">
        <v>81</v>
      </c>
      <c r="AY161" s="17" t="s">
        <v>124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7" t="s">
        <v>77</v>
      </c>
      <c r="BK161" s="181">
        <f>ROUND(I161*H161,2)</f>
        <v>0</v>
      </c>
      <c r="BL161" s="17" t="s">
        <v>131</v>
      </c>
      <c r="BM161" s="17" t="s">
        <v>235</v>
      </c>
    </row>
    <row r="162" spans="2:65" s="11" customFormat="1" ht="11.25">
      <c r="B162" s="182"/>
      <c r="C162" s="183"/>
      <c r="D162" s="184" t="s">
        <v>133</v>
      </c>
      <c r="E162" s="185" t="s">
        <v>19</v>
      </c>
      <c r="F162" s="186" t="s">
        <v>231</v>
      </c>
      <c r="G162" s="183"/>
      <c r="H162" s="187">
        <v>23.81</v>
      </c>
      <c r="I162" s="188"/>
      <c r="J162" s="183"/>
      <c r="K162" s="183"/>
      <c r="L162" s="189"/>
      <c r="M162" s="190"/>
      <c r="N162" s="191"/>
      <c r="O162" s="191"/>
      <c r="P162" s="191"/>
      <c r="Q162" s="191"/>
      <c r="R162" s="191"/>
      <c r="S162" s="191"/>
      <c r="T162" s="192"/>
      <c r="AT162" s="193" t="s">
        <v>133</v>
      </c>
      <c r="AU162" s="193" t="s">
        <v>81</v>
      </c>
      <c r="AV162" s="11" t="s">
        <v>81</v>
      </c>
      <c r="AW162" s="11" t="s">
        <v>33</v>
      </c>
      <c r="AX162" s="11" t="s">
        <v>77</v>
      </c>
      <c r="AY162" s="193" t="s">
        <v>124</v>
      </c>
    </row>
    <row r="163" spans="2:65" s="11" customFormat="1" ht="11.25">
      <c r="B163" s="182"/>
      <c r="C163" s="183"/>
      <c r="D163" s="184" t="s">
        <v>133</v>
      </c>
      <c r="E163" s="183"/>
      <c r="F163" s="186" t="s">
        <v>236</v>
      </c>
      <c r="G163" s="183"/>
      <c r="H163" s="187">
        <v>41.667999999999999</v>
      </c>
      <c r="I163" s="188"/>
      <c r="J163" s="183"/>
      <c r="K163" s="183"/>
      <c r="L163" s="189"/>
      <c r="M163" s="190"/>
      <c r="N163" s="191"/>
      <c r="O163" s="191"/>
      <c r="P163" s="191"/>
      <c r="Q163" s="191"/>
      <c r="R163" s="191"/>
      <c r="S163" s="191"/>
      <c r="T163" s="192"/>
      <c r="AT163" s="193" t="s">
        <v>133</v>
      </c>
      <c r="AU163" s="193" t="s">
        <v>81</v>
      </c>
      <c r="AV163" s="11" t="s">
        <v>81</v>
      </c>
      <c r="AW163" s="11" t="s">
        <v>4</v>
      </c>
      <c r="AX163" s="11" t="s">
        <v>77</v>
      </c>
      <c r="AY163" s="193" t="s">
        <v>124</v>
      </c>
    </row>
    <row r="164" spans="2:65" s="1" customFormat="1" ht="22.5" customHeight="1">
      <c r="B164" s="34"/>
      <c r="C164" s="170" t="s">
        <v>7</v>
      </c>
      <c r="D164" s="170" t="s">
        <v>126</v>
      </c>
      <c r="E164" s="171" t="s">
        <v>224</v>
      </c>
      <c r="F164" s="172" t="s">
        <v>225</v>
      </c>
      <c r="G164" s="173" t="s">
        <v>146</v>
      </c>
      <c r="H164" s="174">
        <v>23.81</v>
      </c>
      <c r="I164" s="175"/>
      <c r="J164" s="176">
        <f>ROUND(I164*H164,2)</f>
        <v>0</v>
      </c>
      <c r="K164" s="172" t="s">
        <v>130</v>
      </c>
      <c r="L164" s="38"/>
      <c r="M164" s="177" t="s">
        <v>19</v>
      </c>
      <c r="N164" s="178" t="s">
        <v>43</v>
      </c>
      <c r="O164" s="60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7" t="s">
        <v>131</v>
      </c>
      <c r="AT164" s="17" t="s">
        <v>126</v>
      </c>
      <c r="AU164" s="17" t="s">
        <v>81</v>
      </c>
      <c r="AY164" s="17" t="s">
        <v>124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7" t="s">
        <v>77</v>
      </c>
      <c r="BK164" s="181">
        <f>ROUND(I164*H164,2)</f>
        <v>0</v>
      </c>
      <c r="BL164" s="17" t="s">
        <v>131</v>
      </c>
      <c r="BM164" s="17" t="s">
        <v>237</v>
      </c>
    </row>
    <row r="165" spans="2:65" s="1" customFormat="1" ht="22.5" customHeight="1">
      <c r="B165" s="34"/>
      <c r="C165" s="170" t="s">
        <v>238</v>
      </c>
      <c r="D165" s="170" t="s">
        <v>126</v>
      </c>
      <c r="E165" s="171" t="s">
        <v>239</v>
      </c>
      <c r="F165" s="172" t="s">
        <v>240</v>
      </c>
      <c r="G165" s="173" t="s">
        <v>146</v>
      </c>
      <c r="H165" s="174">
        <v>2.8</v>
      </c>
      <c r="I165" s="175"/>
      <c r="J165" s="176">
        <f>ROUND(I165*H165,2)</f>
        <v>0</v>
      </c>
      <c r="K165" s="172" t="s">
        <v>130</v>
      </c>
      <c r="L165" s="38"/>
      <c r="M165" s="177" t="s">
        <v>19</v>
      </c>
      <c r="N165" s="178" t="s">
        <v>43</v>
      </c>
      <c r="O165" s="6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7" t="s">
        <v>131</v>
      </c>
      <c r="AT165" s="17" t="s">
        <v>126</v>
      </c>
      <c r="AU165" s="17" t="s">
        <v>81</v>
      </c>
      <c r="AY165" s="17" t="s">
        <v>124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7" t="s">
        <v>77</v>
      </c>
      <c r="BK165" s="181">
        <f>ROUND(I165*H165,2)</f>
        <v>0</v>
      </c>
      <c r="BL165" s="17" t="s">
        <v>131</v>
      </c>
      <c r="BM165" s="17" t="s">
        <v>241</v>
      </c>
    </row>
    <row r="166" spans="2:65" s="11" customFormat="1" ht="11.25">
      <c r="B166" s="182"/>
      <c r="C166" s="183"/>
      <c r="D166" s="184" t="s">
        <v>133</v>
      </c>
      <c r="E166" s="185" t="s">
        <v>19</v>
      </c>
      <c r="F166" s="186" t="s">
        <v>242</v>
      </c>
      <c r="G166" s="183"/>
      <c r="H166" s="187">
        <v>2.7829999999999999</v>
      </c>
      <c r="I166" s="188"/>
      <c r="J166" s="183"/>
      <c r="K166" s="183"/>
      <c r="L166" s="189"/>
      <c r="M166" s="190"/>
      <c r="N166" s="191"/>
      <c r="O166" s="191"/>
      <c r="P166" s="191"/>
      <c r="Q166" s="191"/>
      <c r="R166" s="191"/>
      <c r="S166" s="191"/>
      <c r="T166" s="192"/>
      <c r="AT166" s="193" t="s">
        <v>133</v>
      </c>
      <c r="AU166" s="193" t="s">
        <v>81</v>
      </c>
      <c r="AV166" s="11" t="s">
        <v>81</v>
      </c>
      <c r="AW166" s="11" t="s">
        <v>33</v>
      </c>
      <c r="AX166" s="11" t="s">
        <v>72</v>
      </c>
      <c r="AY166" s="193" t="s">
        <v>124</v>
      </c>
    </row>
    <row r="167" spans="2:65" s="12" customFormat="1" ht="11.25">
      <c r="B167" s="194"/>
      <c r="C167" s="195"/>
      <c r="D167" s="184" t="s">
        <v>133</v>
      </c>
      <c r="E167" s="196" t="s">
        <v>19</v>
      </c>
      <c r="F167" s="197" t="s">
        <v>150</v>
      </c>
      <c r="G167" s="195"/>
      <c r="H167" s="198">
        <v>2.7829999999999999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133</v>
      </c>
      <c r="AU167" s="204" t="s">
        <v>81</v>
      </c>
      <c r="AV167" s="12" t="s">
        <v>131</v>
      </c>
      <c r="AW167" s="12" t="s">
        <v>33</v>
      </c>
      <c r="AX167" s="12" t="s">
        <v>72</v>
      </c>
      <c r="AY167" s="204" t="s">
        <v>124</v>
      </c>
    </row>
    <row r="168" spans="2:65" s="11" customFormat="1" ht="11.25">
      <c r="B168" s="182"/>
      <c r="C168" s="183"/>
      <c r="D168" s="184" t="s">
        <v>133</v>
      </c>
      <c r="E168" s="185" t="s">
        <v>19</v>
      </c>
      <c r="F168" s="186" t="s">
        <v>243</v>
      </c>
      <c r="G168" s="183"/>
      <c r="H168" s="187">
        <v>2.8</v>
      </c>
      <c r="I168" s="188"/>
      <c r="J168" s="183"/>
      <c r="K168" s="183"/>
      <c r="L168" s="189"/>
      <c r="M168" s="190"/>
      <c r="N168" s="191"/>
      <c r="O168" s="191"/>
      <c r="P168" s="191"/>
      <c r="Q168" s="191"/>
      <c r="R168" s="191"/>
      <c r="S168" s="191"/>
      <c r="T168" s="192"/>
      <c r="AT168" s="193" t="s">
        <v>133</v>
      </c>
      <c r="AU168" s="193" t="s">
        <v>81</v>
      </c>
      <c r="AV168" s="11" t="s">
        <v>81</v>
      </c>
      <c r="AW168" s="11" t="s">
        <v>33</v>
      </c>
      <c r="AX168" s="11" t="s">
        <v>72</v>
      </c>
      <c r="AY168" s="193" t="s">
        <v>124</v>
      </c>
    </row>
    <row r="169" spans="2:65" s="12" customFormat="1" ht="11.25">
      <c r="B169" s="194"/>
      <c r="C169" s="195"/>
      <c r="D169" s="184" t="s">
        <v>133</v>
      </c>
      <c r="E169" s="196" t="s">
        <v>19</v>
      </c>
      <c r="F169" s="197" t="s">
        <v>150</v>
      </c>
      <c r="G169" s="195"/>
      <c r="H169" s="198">
        <v>2.8</v>
      </c>
      <c r="I169" s="199"/>
      <c r="J169" s="195"/>
      <c r="K169" s="195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133</v>
      </c>
      <c r="AU169" s="204" t="s">
        <v>81</v>
      </c>
      <c r="AV169" s="12" t="s">
        <v>131</v>
      </c>
      <c r="AW169" s="12" t="s">
        <v>33</v>
      </c>
      <c r="AX169" s="12" t="s">
        <v>77</v>
      </c>
      <c r="AY169" s="204" t="s">
        <v>124</v>
      </c>
    </row>
    <row r="170" spans="2:65" s="1" customFormat="1" ht="16.5" customHeight="1">
      <c r="B170" s="34"/>
      <c r="C170" s="205" t="s">
        <v>244</v>
      </c>
      <c r="D170" s="205" t="s">
        <v>218</v>
      </c>
      <c r="E170" s="206" t="s">
        <v>233</v>
      </c>
      <c r="F170" s="207" t="s">
        <v>234</v>
      </c>
      <c r="G170" s="208" t="s">
        <v>208</v>
      </c>
      <c r="H170" s="209">
        <v>4.9000000000000004</v>
      </c>
      <c r="I170" s="210"/>
      <c r="J170" s="211">
        <f>ROUND(I170*H170,2)</f>
        <v>0</v>
      </c>
      <c r="K170" s="207" t="s">
        <v>130</v>
      </c>
      <c r="L170" s="212"/>
      <c r="M170" s="213" t="s">
        <v>19</v>
      </c>
      <c r="N170" s="214" t="s">
        <v>43</v>
      </c>
      <c r="O170" s="60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17" t="s">
        <v>168</v>
      </c>
      <c r="AT170" s="17" t="s">
        <v>218</v>
      </c>
      <c r="AU170" s="17" t="s">
        <v>81</v>
      </c>
      <c r="AY170" s="17" t="s">
        <v>124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7" t="s">
        <v>77</v>
      </c>
      <c r="BK170" s="181">
        <f>ROUND(I170*H170,2)</f>
        <v>0</v>
      </c>
      <c r="BL170" s="17" t="s">
        <v>131</v>
      </c>
      <c r="BM170" s="17" t="s">
        <v>245</v>
      </c>
    </row>
    <row r="171" spans="2:65" s="11" customFormat="1" ht="11.25">
      <c r="B171" s="182"/>
      <c r="C171" s="183"/>
      <c r="D171" s="184" t="s">
        <v>133</v>
      </c>
      <c r="E171" s="183"/>
      <c r="F171" s="186" t="s">
        <v>246</v>
      </c>
      <c r="G171" s="183"/>
      <c r="H171" s="187">
        <v>4.9000000000000004</v>
      </c>
      <c r="I171" s="188"/>
      <c r="J171" s="183"/>
      <c r="K171" s="183"/>
      <c r="L171" s="189"/>
      <c r="M171" s="190"/>
      <c r="N171" s="191"/>
      <c r="O171" s="191"/>
      <c r="P171" s="191"/>
      <c r="Q171" s="191"/>
      <c r="R171" s="191"/>
      <c r="S171" s="191"/>
      <c r="T171" s="192"/>
      <c r="AT171" s="193" t="s">
        <v>133</v>
      </c>
      <c r="AU171" s="193" t="s">
        <v>81</v>
      </c>
      <c r="AV171" s="11" t="s">
        <v>81</v>
      </c>
      <c r="AW171" s="11" t="s">
        <v>4</v>
      </c>
      <c r="AX171" s="11" t="s">
        <v>77</v>
      </c>
      <c r="AY171" s="193" t="s">
        <v>124</v>
      </c>
    </row>
    <row r="172" spans="2:65" s="10" customFormat="1" ht="22.9" customHeight="1">
      <c r="B172" s="154"/>
      <c r="C172" s="155"/>
      <c r="D172" s="156" t="s">
        <v>71</v>
      </c>
      <c r="E172" s="168" t="s">
        <v>81</v>
      </c>
      <c r="F172" s="168" t="s">
        <v>247</v>
      </c>
      <c r="G172" s="155"/>
      <c r="H172" s="155"/>
      <c r="I172" s="158"/>
      <c r="J172" s="169">
        <f>BK172</f>
        <v>0</v>
      </c>
      <c r="K172" s="155"/>
      <c r="L172" s="160"/>
      <c r="M172" s="161"/>
      <c r="N172" s="162"/>
      <c r="O172" s="162"/>
      <c r="P172" s="163">
        <f>SUM(P173:P177)</f>
        <v>0</v>
      </c>
      <c r="Q172" s="162"/>
      <c r="R172" s="163">
        <f>SUM(R173:R177)</f>
        <v>0</v>
      </c>
      <c r="S172" s="162"/>
      <c r="T172" s="164">
        <f>SUM(T173:T177)</f>
        <v>0</v>
      </c>
      <c r="AR172" s="165" t="s">
        <v>77</v>
      </c>
      <c r="AT172" s="166" t="s">
        <v>71</v>
      </c>
      <c r="AU172" s="166" t="s">
        <v>77</v>
      </c>
      <c r="AY172" s="165" t="s">
        <v>124</v>
      </c>
      <c r="BK172" s="167">
        <f>SUM(BK173:BK177)</f>
        <v>0</v>
      </c>
    </row>
    <row r="173" spans="2:65" s="1" customFormat="1" ht="22.5" customHeight="1">
      <c r="B173" s="34"/>
      <c r="C173" s="170" t="s">
        <v>248</v>
      </c>
      <c r="D173" s="170" t="s">
        <v>126</v>
      </c>
      <c r="E173" s="171" t="s">
        <v>249</v>
      </c>
      <c r="F173" s="172" t="s">
        <v>250</v>
      </c>
      <c r="G173" s="173" t="s">
        <v>129</v>
      </c>
      <c r="H173" s="174">
        <v>61.81</v>
      </c>
      <c r="I173" s="175"/>
      <c r="J173" s="176">
        <f>ROUND(I173*H173,2)</f>
        <v>0</v>
      </c>
      <c r="K173" s="172" t="s">
        <v>130</v>
      </c>
      <c r="L173" s="38"/>
      <c r="M173" s="177" t="s">
        <v>19</v>
      </c>
      <c r="N173" s="178" t="s">
        <v>43</v>
      </c>
      <c r="O173" s="60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17" t="s">
        <v>131</v>
      </c>
      <c r="AT173" s="17" t="s">
        <v>126</v>
      </c>
      <c r="AU173" s="17" t="s">
        <v>81</v>
      </c>
      <c r="AY173" s="17" t="s">
        <v>124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7" t="s">
        <v>77</v>
      </c>
      <c r="BK173" s="181">
        <f>ROUND(I173*H173,2)</f>
        <v>0</v>
      </c>
      <c r="BL173" s="17" t="s">
        <v>131</v>
      </c>
      <c r="BM173" s="17" t="s">
        <v>251</v>
      </c>
    </row>
    <row r="174" spans="2:65" s="11" customFormat="1" ht="11.25">
      <c r="B174" s="182"/>
      <c r="C174" s="183"/>
      <c r="D174" s="184" t="s">
        <v>133</v>
      </c>
      <c r="E174" s="185" t="s">
        <v>19</v>
      </c>
      <c r="F174" s="186" t="s">
        <v>252</v>
      </c>
      <c r="G174" s="183"/>
      <c r="H174" s="187">
        <v>50.16</v>
      </c>
      <c r="I174" s="188"/>
      <c r="J174" s="183"/>
      <c r="K174" s="183"/>
      <c r="L174" s="189"/>
      <c r="M174" s="190"/>
      <c r="N174" s="191"/>
      <c r="O174" s="191"/>
      <c r="P174" s="191"/>
      <c r="Q174" s="191"/>
      <c r="R174" s="191"/>
      <c r="S174" s="191"/>
      <c r="T174" s="192"/>
      <c r="AT174" s="193" t="s">
        <v>133</v>
      </c>
      <c r="AU174" s="193" t="s">
        <v>81</v>
      </c>
      <c r="AV174" s="11" t="s">
        <v>81</v>
      </c>
      <c r="AW174" s="11" t="s">
        <v>33</v>
      </c>
      <c r="AX174" s="11" t="s">
        <v>72</v>
      </c>
      <c r="AY174" s="193" t="s">
        <v>124</v>
      </c>
    </row>
    <row r="175" spans="2:65" s="11" customFormat="1" ht="11.25">
      <c r="B175" s="182"/>
      <c r="C175" s="183"/>
      <c r="D175" s="184" t="s">
        <v>133</v>
      </c>
      <c r="E175" s="185" t="s">
        <v>19</v>
      </c>
      <c r="F175" s="186" t="s">
        <v>253</v>
      </c>
      <c r="G175" s="183"/>
      <c r="H175" s="187">
        <v>6.05</v>
      </c>
      <c r="I175" s="188"/>
      <c r="J175" s="183"/>
      <c r="K175" s="183"/>
      <c r="L175" s="189"/>
      <c r="M175" s="190"/>
      <c r="N175" s="191"/>
      <c r="O175" s="191"/>
      <c r="P175" s="191"/>
      <c r="Q175" s="191"/>
      <c r="R175" s="191"/>
      <c r="S175" s="191"/>
      <c r="T175" s="192"/>
      <c r="AT175" s="193" t="s">
        <v>133</v>
      </c>
      <c r="AU175" s="193" t="s">
        <v>81</v>
      </c>
      <c r="AV175" s="11" t="s">
        <v>81</v>
      </c>
      <c r="AW175" s="11" t="s">
        <v>33</v>
      </c>
      <c r="AX175" s="11" t="s">
        <v>72</v>
      </c>
      <c r="AY175" s="193" t="s">
        <v>124</v>
      </c>
    </row>
    <row r="176" spans="2:65" s="11" customFormat="1" ht="11.25">
      <c r="B176" s="182"/>
      <c r="C176" s="183"/>
      <c r="D176" s="184" t="s">
        <v>133</v>
      </c>
      <c r="E176" s="185" t="s">
        <v>19</v>
      </c>
      <c r="F176" s="186" t="s">
        <v>254</v>
      </c>
      <c r="G176" s="183"/>
      <c r="H176" s="187">
        <v>5.6</v>
      </c>
      <c r="I176" s="188"/>
      <c r="J176" s="183"/>
      <c r="K176" s="183"/>
      <c r="L176" s="189"/>
      <c r="M176" s="190"/>
      <c r="N176" s="191"/>
      <c r="O176" s="191"/>
      <c r="P176" s="191"/>
      <c r="Q176" s="191"/>
      <c r="R176" s="191"/>
      <c r="S176" s="191"/>
      <c r="T176" s="192"/>
      <c r="AT176" s="193" t="s">
        <v>133</v>
      </c>
      <c r="AU176" s="193" t="s">
        <v>81</v>
      </c>
      <c r="AV176" s="11" t="s">
        <v>81</v>
      </c>
      <c r="AW176" s="11" t="s">
        <v>33</v>
      </c>
      <c r="AX176" s="11" t="s">
        <v>72</v>
      </c>
      <c r="AY176" s="193" t="s">
        <v>124</v>
      </c>
    </row>
    <row r="177" spans="2:65" s="12" customFormat="1" ht="11.25">
      <c r="B177" s="194"/>
      <c r="C177" s="195"/>
      <c r="D177" s="184" t="s">
        <v>133</v>
      </c>
      <c r="E177" s="196" t="s">
        <v>19</v>
      </c>
      <c r="F177" s="197" t="s">
        <v>150</v>
      </c>
      <c r="G177" s="195"/>
      <c r="H177" s="198">
        <v>61.809999999999995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133</v>
      </c>
      <c r="AU177" s="204" t="s">
        <v>81</v>
      </c>
      <c r="AV177" s="12" t="s">
        <v>131</v>
      </c>
      <c r="AW177" s="12" t="s">
        <v>33</v>
      </c>
      <c r="AX177" s="12" t="s">
        <v>77</v>
      </c>
      <c r="AY177" s="204" t="s">
        <v>124</v>
      </c>
    </row>
    <row r="178" spans="2:65" s="10" customFormat="1" ht="22.9" customHeight="1">
      <c r="B178" s="154"/>
      <c r="C178" s="155"/>
      <c r="D178" s="156" t="s">
        <v>71</v>
      </c>
      <c r="E178" s="168" t="s">
        <v>139</v>
      </c>
      <c r="F178" s="168" t="s">
        <v>255</v>
      </c>
      <c r="G178" s="155"/>
      <c r="H178" s="155"/>
      <c r="I178" s="158"/>
      <c r="J178" s="169">
        <f>BK178</f>
        <v>0</v>
      </c>
      <c r="K178" s="155"/>
      <c r="L178" s="160"/>
      <c r="M178" s="161"/>
      <c r="N178" s="162"/>
      <c r="O178" s="162"/>
      <c r="P178" s="163">
        <f>SUM(P179:P180)</f>
        <v>0</v>
      </c>
      <c r="Q178" s="162"/>
      <c r="R178" s="163">
        <f>SUM(R179:R180)</f>
        <v>0</v>
      </c>
      <c r="S178" s="162"/>
      <c r="T178" s="164">
        <f>SUM(T179:T180)</f>
        <v>0</v>
      </c>
      <c r="AR178" s="165" t="s">
        <v>77</v>
      </c>
      <c r="AT178" s="166" t="s">
        <v>71</v>
      </c>
      <c r="AU178" s="166" t="s">
        <v>77</v>
      </c>
      <c r="AY178" s="165" t="s">
        <v>124</v>
      </c>
      <c r="BK178" s="167">
        <f>SUM(BK179:BK180)</f>
        <v>0</v>
      </c>
    </row>
    <row r="179" spans="2:65" s="1" customFormat="1" ht="16.5" customHeight="1">
      <c r="B179" s="34"/>
      <c r="C179" s="170" t="s">
        <v>256</v>
      </c>
      <c r="D179" s="170" t="s">
        <v>126</v>
      </c>
      <c r="E179" s="171" t="s">
        <v>257</v>
      </c>
      <c r="F179" s="172" t="s">
        <v>258</v>
      </c>
      <c r="G179" s="173" t="s">
        <v>259</v>
      </c>
      <c r="H179" s="174">
        <v>60</v>
      </c>
      <c r="I179" s="175"/>
      <c r="J179" s="176">
        <f>ROUND(I179*H179,2)</f>
        <v>0</v>
      </c>
      <c r="K179" s="172" t="s">
        <v>130</v>
      </c>
      <c r="L179" s="38"/>
      <c r="M179" s="177" t="s">
        <v>19</v>
      </c>
      <c r="N179" s="178" t="s">
        <v>43</v>
      </c>
      <c r="O179" s="60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17" t="s">
        <v>131</v>
      </c>
      <c r="AT179" s="17" t="s">
        <v>126</v>
      </c>
      <c r="AU179" s="17" t="s">
        <v>81</v>
      </c>
      <c r="AY179" s="17" t="s">
        <v>124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7" t="s">
        <v>77</v>
      </c>
      <c r="BK179" s="181">
        <f>ROUND(I179*H179,2)</f>
        <v>0</v>
      </c>
      <c r="BL179" s="17" t="s">
        <v>131</v>
      </c>
      <c r="BM179" s="17" t="s">
        <v>260</v>
      </c>
    </row>
    <row r="180" spans="2:65" s="1" customFormat="1" ht="16.5" customHeight="1">
      <c r="B180" s="34"/>
      <c r="C180" s="170" t="s">
        <v>261</v>
      </c>
      <c r="D180" s="170" t="s">
        <v>126</v>
      </c>
      <c r="E180" s="171" t="s">
        <v>262</v>
      </c>
      <c r="F180" s="172" t="s">
        <v>263</v>
      </c>
      <c r="G180" s="173" t="s">
        <v>259</v>
      </c>
      <c r="H180" s="174">
        <v>60</v>
      </c>
      <c r="I180" s="175"/>
      <c r="J180" s="176">
        <f>ROUND(I180*H180,2)</f>
        <v>0</v>
      </c>
      <c r="K180" s="172" t="s">
        <v>130</v>
      </c>
      <c r="L180" s="38"/>
      <c r="M180" s="177" t="s">
        <v>19</v>
      </c>
      <c r="N180" s="178" t="s">
        <v>43</v>
      </c>
      <c r="O180" s="60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17" t="s">
        <v>131</v>
      </c>
      <c r="AT180" s="17" t="s">
        <v>126</v>
      </c>
      <c r="AU180" s="17" t="s">
        <v>81</v>
      </c>
      <c r="AY180" s="17" t="s">
        <v>124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7" t="s">
        <v>77</v>
      </c>
      <c r="BK180" s="181">
        <f>ROUND(I180*H180,2)</f>
        <v>0</v>
      </c>
      <c r="BL180" s="17" t="s">
        <v>131</v>
      </c>
      <c r="BM180" s="17" t="s">
        <v>264</v>
      </c>
    </row>
    <row r="181" spans="2:65" s="10" customFormat="1" ht="22.9" customHeight="1">
      <c r="B181" s="154"/>
      <c r="C181" s="155"/>
      <c r="D181" s="156" t="s">
        <v>71</v>
      </c>
      <c r="E181" s="168" t="s">
        <v>131</v>
      </c>
      <c r="F181" s="168" t="s">
        <v>265</v>
      </c>
      <c r="G181" s="155"/>
      <c r="H181" s="155"/>
      <c r="I181" s="158"/>
      <c r="J181" s="169">
        <f>BK181</f>
        <v>0</v>
      </c>
      <c r="K181" s="155"/>
      <c r="L181" s="160"/>
      <c r="M181" s="161"/>
      <c r="N181" s="162"/>
      <c r="O181" s="162"/>
      <c r="P181" s="163">
        <f>SUM(P182:P186)</f>
        <v>0</v>
      </c>
      <c r="Q181" s="162"/>
      <c r="R181" s="163">
        <f>SUM(R182:R186)</f>
        <v>0</v>
      </c>
      <c r="S181" s="162"/>
      <c r="T181" s="164">
        <f>SUM(T182:T186)</f>
        <v>0</v>
      </c>
      <c r="AR181" s="165" t="s">
        <v>77</v>
      </c>
      <c r="AT181" s="166" t="s">
        <v>71</v>
      </c>
      <c r="AU181" s="166" t="s">
        <v>77</v>
      </c>
      <c r="AY181" s="165" t="s">
        <v>124</v>
      </c>
      <c r="BK181" s="167">
        <f>SUM(BK182:BK186)</f>
        <v>0</v>
      </c>
    </row>
    <row r="182" spans="2:65" s="1" customFormat="1" ht="16.5" customHeight="1">
      <c r="B182" s="34"/>
      <c r="C182" s="170" t="s">
        <v>266</v>
      </c>
      <c r="D182" s="170" t="s">
        <v>126</v>
      </c>
      <c r="E182" s="171" t="s">
        <v>267</v>
      </c>
      <c r="F182" s="172" t="s">
        <v>268</v>
      </c>
      <c r="G182" s="173" t="s">
        <v>146</v>
      </c>
      <c r="H182" s="174">
        <v>9.3000000000000007</v>
      </c>
      <c r="I182" s="175"/>
      <c r="J182" s="176">
        <f>ROUND(I182*H182,2)</f>
        <v>0</v>
      </c>
      <c r="K182" s="172" t="s">
        <v>130</v>
      </c>
      <c r="L182" s="38"/>
      <c r="M182" s="177" t="s">
        <v>19</v>
      </c>
      <c r="N182" s="178" t="s">
        <v>43</v>
      </c>
      <c r="O182" s="60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AR182" s="17" t="s">
        <v>131</v>
      </c>
      <c r="AT182" s="17" t="s">
        <v>126</v>
      </c>
      <c r="AU182" s="17" t="s">
        <v>81</v>
      </c>
      <c r="AY182" s="17" t="s">
        <v>124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7" t="s">
        <v>77</v>
      </c>
      <c r="BK182" s="181">
        <f>ROUND(I182*H182,2)</f>
        <v>0</v>
      </c>
      <c r="BL182" s="17" t="s">
        <v>131</v>
      </c>
      <c r="BM182" s="17" t="s">
        <v>269</v>
      </c>
    </row>
    <row r="183" spans="2:65" s="11" customFormat="1" ht="11.25">
      <c r="B183" s="182"/>
      <c r="C183" s="183"/>
      <c r="D183" s="184" t="s">
        <v>133</v>
      </c>
      <c r="E183" s="185" t="s">
        <v>19</v>
      </c>
      <c r="F183" s="186" t="s">
        <v>270</v>
      </c>
      <c r="G183" s="183"/>
      <c r="H183" s="187">
        <v>9.2720000000000002</v>
      </c>
      <c r="I183" s="188"/>
      <c r="J183" s="183"/>
      <c r="K183" s="183"/>
      <c r="L183" s="189"/>
      <c r="M183" s="190"/>
      <c r="N183" s="191"/>
      <c r="O183" s="191"/>
      <c r="P183" s="191"/>
      <c r="Q183" s="191"/>
      <c r="R183" s="191"/>
      <c r="S183" s="191"/>
      <c r="T183" s="192"/>
      <c r="AT183" s="193" t="s">
        <v>133</v>
      </c>
      <c r="AU183" s="193" t="s">
        <v>81</v>
      </c>
      <c r="AV183" s="11" t="s">
        <v>81</v>
      </c>
      <c r="AW183" s="11" t="s">
        <v>33</v>
      </c>
      <c r="AX183" s="11" t="s">
        <v>72</v>
      </c>
      <c r="AY183" s="193" t="s">
        <v>124</v>
      </c>
    </row>
    <row r="184" spans="2:65" s="12" customFormat="1" ht="11.25">
      <c r="B184" s="194"/>
      <c r="C184" s="195"/>
      <c r="D184" s="184" t="s">
        <v>133</v>
      </c>
      <c r="E184" s="196" t="s">
        <v>19</v>
      </c>
      <c r="F184" s="197" t="s">
        <v>150</v>
      </c>
      <c r="G184" s="195"/>
      <c r="H184" s="198">
        <v>9.2720000000000002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133</v>
      </c>
      <c r="AU184" s="204" t="s">
        <v>81</v>
      </c>
      <c r="AV184" s="12" t="s">
        <v>131</v>
      </c>
      <c r="AW184" s="12" t="s">
        <v>33</v>
      </c>
      <c r="AX184" s="12" t="s">
        <v>72</v>
      </c>
      <c r="AY184" s="204" t="s">
        <v>124</v>
      </c>
    </row>
    <row r="185" spans="2:65" s="11" customFormat="1" ht="11.25">
      <c r="B185" s="182"/>
      <c r="C185" s="183"/>
      <c r="D185" s="184" t="s">
        <v>133</v>
      </c>
      <c r="E185" s="185" t="s">
        <v>19</v>
      </c>
      <c r="F185" s="186" t="s">
        <v>271</v>
      </c>
      <c r="G185" s="183"/>
      <c r="H185" s="187">
        <v>9.3000000000000007</v>
      </c>
      <c r="I185" s="188"/>
      <c r="J185" s="183"/>
      <c r="K185" s="183"/>
      <c r="L185" s="189"/>
      <c r="M185" s="190"/>
      <c r="N185" s="191"/>
      <c r="O185" s="191"/>
      <c r="P185" s="191"/>
      <c r="Q185" s="191"/>
      <c r="R185" s="191"/>
      <c r="S185" s="191"/>
      <c r="T185" s="192"/>
      <c r="AT185" s="193" t="s">
        <v>133</v>
      </c>
      <c r="AU185" s="193" t="s">
        <v>81</v>
      </c>
      <c r="AV185" s="11" t="s">
        <v>81</v>
      </c>
      <c r="AW185" s="11" t="s">
        <v>33</v>
      </c>
      <c r="AX185" s="11" t="s">
        <v>72</v>
      </c>
      <c r="AY185" s="193" t="s">
        <v>124</v>
      </c>
    </row>
    <row r="186" spans="2:65" s="12" customFormat="1" ht="11.25">
      <c r="B186" s="194"/>
      <c r="C186" s="195"/>
      <c r="D186" s="184" t="s">
        <v>133</v>
      </c>
      <c r="E186" s="196" t="s">
        <v>19</v>
      </c>
      <c r="F186" s="197" t="s">
        <v>150</v>
      </c>
      <c r="G186" s="195"/>
      <c r="H186" s="198">
        <v>9.3000000000000007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133</v>
      </c>
      <c r="AU186" s="204" t="s">
        <v>81</v>
      </c>
      <c r="AV186" s="12" t="s">
        <v>131</v>
      </c>
      <c r="AW186" s="12" t="s">
        <v>33</v>
      </c>
      <c r="AX186" s="12" t="s">
        <v>77</v>
      </c>
      <c r="AY186" s="204" t="s">
        <v>124</v>
      </c>
    </row>
    <row r="187" spans="2:65" s="10" customFormat="1" ht="22.9" customHeight="1">
      <c r="B187" s="154"/>
      <c r="C187" s="155"/>
      <c r="D187" s="156" t="s">
        <v>71</v>
      </c>
      <c r="E187" s="168" t="s">
        <v>152</v>
      </c>
      <c r="F187" s="168" t="s">
        <v>272</v>
      </c>
      <c r="G187" s="155"/>
      <c r="H187" s="155"/>
      <c r="I187" s="158"/>
      <c r="J187" s="169">
        <f>BK187</f>
        <v>0</v>
      </c>
      <c r="K187" s="155"/>
      <c r="L187" s="160"/>
      <c r="M187" s="161"/>
      <c r="N187" s="162"/>
      <c r="O187" s="162"/>
      <c r="P187" s="163">
        <f>SUM(P188:P195)</f>
        <v>0</v>
      </c>
      <c r="Q187" s="162"/>
      <c r="R187" s="163">
        <f>SUM(R188:R195)</f>
        <v>12.46407</v>
      </c>
      <c r="S187" s="162"/>
      <c r="T187" s="164">
        <f>SUM(T188:T195)</f>
        <v>0</v>
      </c>
      <c r="AR187" s="165" t="s">
        <v>77</v>
      </c>
      <c r="AT187" s="166" t="s">
        <v>71</v>
      </c>
      <c r="AU187" s="166" t="s">
        <v>77</v>
      </c>
      <c r="AY187" s="165" t="s">
        <v>124</v>
      </c>
      <c r="BK187" s="167">
        <f>SUM(BK188:BK195)</f>
        <v>0</v>
      </c>
    </row>
    <row r="188" spans="2:65" s="1" customFormat="1" ht="16.5" customHeight="1">
      <c r="B188" s="34"/>
      <c r="C188" s="170" t="s">
        <v>273</v>
      </c>
      <c r="D188" s="170" t="s">
        <v>126</v>
      </c>
      <c r="E188" s="171" t="s">
        <v>274</v>
      </c>
      <c r="F188" s="172" t="s">
        <v>275</v>
      </c>
      <c r="G188" s="173" t="s">
        <v>129</v>
      </c>
      <c r="H188" s="174">
        <v>13</v>
      </c>
      <c r="I188" s="175"/>
      <c r="J188" s="176">
        <f>ROUND(I188*H188,2)</f>
        <v>0</v>
      </c>
      <c r="K188" s="172" t="s">
        <v>130</v>
      </c>
      <c r="L188" s="38"/>
      <c r="M188" s="177" t="s">
        <v>19</v>
      </c>
      <c r="N188" s="178" t="s">
        <v>43</v>
      </c>
      <c r="O188" s="60"/>
      <c r="P188" s="179">
        <f>O188*H188</f>
        <v>0</v>
      </c>
      <c r="Q188" s="179">
        <v>8.0030000000000004E-2</v>
      </c>
      <c r="R188" s="179">
        <f>Q188*H188</f>
        <v>1.0403900000000001</v>
      </c>
      <c r="S188" s="179">
        <v>0</v>
      </c>
      <c r="T188" s="180">
        <f>S188*H188</f>
        <v>0</v>
      </c>
      <c r="AR188" s="17" t="s">
        <v>131</v>
      </c>
      <c r="AT188" s="17" t="s">
        <v>126</v>
      </c>
      <c r="AU188" s="17" t="s">
        <v>81</v>
      </c>
      <c r="AY188" s="17" t="s">
        <v>124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7" t="s">
        <v>77</v>
      </c>
      <c r="BK188" s="181">
        <f>ROUND(I188*H188,2)</f>
        <v>0</v>
      </c>
      <c r="BL188" s="17" t="s">
        <v>131</v>
      </c>
      <c r="BM188" s="17" t="s">
        <v>276</v>
      </c>
    </row>
    <row r="189" spans="2:65" s="11" customFormat="1" ht="11.25">
      <c r="B189" s="182"/>
      <c r="C189" s="183"/>
      <c r="D189" s="184" t="s">
        <v>133</v>
      </c>
      <c r="E189" s="185" t="s">
        <v>19</v>
      </c>
      <c r="F189" s="186" t="s">
        <v>143</v>
      </c>
      <c r="G189" s="183"/>
      <c r="H189" s="187">
        <v>13</v>
      </c>
      <c r="I189" s="188"/>
      <c r="J189" s="183"/>
      <c r="K189" s="183"/>
      <c r="L189" s="189"/>
      <c r="M189" s="190"/>
      <c r="N189" s="191"/>
      <c r="O189" s="191"/>
      <c r="P189" s="191"/>
      <c r="Q189" s="191"/>
      <c r="R189" s="191"/>
      <c r="S189" s="191"/>
      <c r="T189" s="192"/>
      <c r="AT189" s="193" t="s">
        <v>133</v>
      </c>
      <c r="AU189" s="193" t="s">
        <v>81</v>
      </c>
      <c r="AV189" s="11" t="s">
        <v>81</v>
      </c>
      <c r="AW189" s="11" t="s">
        <v>33</v>
      </c>
      <c r="AX189" s="11" t="s">
        <v>77</v>
      </c>
      <c r="AY189" s="193" t="s">
        <v>124</v>
      </c>
    </row>
    <row r="190" spans="2:65" s="1" customFormat="1" ht="16.5" customHeight="1">
      <c r="B190" s="34"/>
      <c r="C190" s="170" t="s">
        <v>277</v>
      </c>
      <c r="D190" s="170" t="s">
        <v>126</v>
      </c>
      <c r="E190" s="171" t="s">
        <v>278</v>
      </c>
      <c r="F190" s="172" t="s">
        <v>279</v>
      </c>
      <c r="G190" s="173" t="s">
        <v>129</v>
      </c>
      <c r="H190" s="174">
        <v>13</v>
      </c>
      <c r="I190" s="175"/>
      <c r="J190" s="176">
        <f>ROUND(I190*H190,2)</f>
        <v>0</v>
      </c>
      <c r="K190" s="172" t="s">
        <v>130</v>
      </c>
      <c r="L190" s="38"/>
      <c r="M190" s="177" t="s">
        <v>19</v>
      </c>
      <c r="N190" s="178" t="s">
        <v>43</v>
      </c>
      <c r="O190" s="60"/>
      <c r="P190" s="179">
        <f>O190*H190</f>
        <v>0</v>
      </c>
      <c r="Q190" s="179">
        <v>0.378</v>
      </c>
      <c r="R190" s="179">
        <f>Q190*H190</f>
        <v>4.9139999999999997</v>
      </c>
      <c r="S190" s="179">
        <v>0</v>
      </c>
      <c r="T190" s="180">
        <f>S190*H190</f>
        <v>0</v>
      </c>
      <c r="AR190" s="17" t="s">
        <v>131</v>
      </c>
      <c r="AT190" s="17" t="s">
        <v>126</v>
      </c>
      <c r="AU190" s="17" t="s">
        <v>81</v>
      </c>
      <c r="AY190" s="17" t="s">
        <v>124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7" t="s">
        <v>77</v>
      </c>
      <c r="BK190" s="181">
        <f>ROUND(I190*H190,2)</f>
        <v>0</v>
      </c>
      <c r="BL190" s="17" t="s">
        <v>131</v>
      </c>
      <c r="BM190" s="17" t="s">
        <v>280</v>
      </c>
    </row>
    <row r="191" spans="2:65" s="11" customFormat="1" ht="11.25">
      <c r="B191" s="182"/>
      <c r="C191" s="183"/>
      <c r="D191" s="184" t="s">
        <v>133</v>
      </c>
      <c r="E191" s="185" t="s">
        <v>19</v>
      </c>
      <c r="F191" s="186" t="s">
        <v>143</v>
      </c>
      <c r="G191" s="183"/>
      <c r="H191" s="187">
        <v>13</v>
      </c>
      <c r="I191" s="188"/>
      <c r="J191" s="183"/>
      <c r="K191" s="183"/>
      <c r="L191" s="189"/>
      <c r="M191" s="190"/>
      <c r="N191" s="191"/>
      <c r="O191" s="191"/>
      <c r="P191" s="191"/>
      <c r="Q191" s="191"/>
      <c r="R191" s="191"/>
      <c r="S191" s="191"/>
      <c r="T191" s="192"/>
      <c r="AT191" s="193" t="s">
        <v>133</v>
      </c>
      <c r="AU191" s="193" t="s">
        <v>81</v>
      </c>
      <c r="AV191" s="11" t="s">
        <v>81</v>
      </c>
      <c r="AW191" s="11" t="s">
        <v>33</v>
      </c>
      <c r="AX191" s="11" t="s">
        <v>77</v>
      </c>
      <c r="AY191" s="193" t="s">
        <v>124</v>
      </c>
    </row>
    <row r="192" spans="2:65" s="1" customFormat="1" ht="22.5" customHeight="1">
      <c r="B192" s="34"/>
      <c r="C192" s="170" t="s">
        <v>281</v>
      </c>
      <c r="D192" s="170" t="s">
        <v>126</v>
      </c>
      <c r="E192" s="171" t="s">
        <v>282</v>
      </c>
      <c r="F192" s="172" t="s">
        <v>283</v>
      </c>
      <c r="G192" s="173" t="s">
        <v>129</v>
      </c>
      <c r="H192" s="174">
        <v>6</v>
      </c>
      <c r="I192" s="175"/>
      <c r="J192" s="176">
        <f>ROUND(I192*H192,2)</f>
        <v>0</v>
      </c>
      <c r="K192" s="172" t="s">
        <v>130</v>
      </c>
      <c r="L192" s="38"/>
      <c r="M192" s="177" t="s">
        <v>19</v>
      </c>
      <c r="N192" s="178" t="s">
        <v>43</v>
      </c>
      <c r="O192" s="60"/>
      <c r="P192" s="179">
        <f>O192*H192</f>
        <v>0</v>
      </c>
      <c r="Q192" s="179">
        <v>0.60904000000000003</v>
      </c>
      <c r="R192" s="179">
        <f>Q192*H192</f>
        <v>3.6542400000000002</v>
      </c>
      <c r="S192" s="179">
        <v>0</v>
      </c>
      <c r="T192" s="180">
        <f>S192*H192</f>
        <v>0</v>
      </c>
      <c r="AR192" s="17" t="s">
        <v>131</v>
      </c>
      <c r="AT192" s="17" t="s">
        <v>126</v>
      </c>
      <c r="AU192" s="17" t="s">
        <v>81</v>
      </c>
      <c r="AY192" s="17" t="s">
        <v>124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7" t="s">
        <v>77</v>
      </c>
      <c r="BK192" s="181">
        <f>ROUND(I192*H192,2)</f>
        <v>0</v>
      </c>
      <c r="BL192" s="17" t="s">
        <v>131</v>
      </c>
      <c r="BM192" s="17" t="s">
        <v>284</v>
      </c>
    </row>
    <row r="193" spans="2:65" s="11" customFormat="1" ht="11.25">
      <c r="B193" s="182"/>
      <c r="C193" s="183"/>
      <c r="D193" s="184" t="s">
        <v>133</v>
      </c>
      <c r="E193" s="185" t="s">
        <v>19</v>
      </c>
      <c r="F193" s="186" t="s">
        <v>134</v>
      </c>
      <c r="G193" s="183"/>
      <c r="H193" s="187">
        <v>6</v>
      </c>
      <c r="I193" s="188"/>
      <c r="J193" s="183"/>
      <c r="K193" s="183"/>
      <c r="L193" s="189"/>
      <c r="M193" s="190"/>
      <c r="N193" s="191"/>
      <c r="O193" s="191"/>
      <c r="P193" s="191"/>
      <c r="Q193" s="191"/>
      <c r="R193" s="191"/>
      <c r="S193" s="191"/>
      <c r="T193" s="192"/>
      <c r="AT193" s="193" t="s">
        <v>133</v>
      </c>
      <c r="AU193" s="193" t="s">
        <v>81</v>
      </c>
      <c r="AV193" s="11" t="s">
        <v>81</v>
      </c>
      <c r="AW193" s="11" t="s">
        <v>33</v>
      </c>
      <c r="AX193" s="11" t="s">
        <v>77</v>
      </c>
      <c r="AY193" s="193" t="s">
        <v>124</v>
      </c>
    </row>
    <row r="194" spans="2:65" s="1" customFormat="1" ht="22.5" customHeight="1">
      <c r="B194" s="34"/>
      <c r="C194" s="170" t="s">
        <v>285</v>
      </c>
      <c r="D194" s="170" t="s">
        <v>126</v>
      </c>
      <c r="E194" s="171" t="s">
        <v>286</v>
      </c>
      <c r="F194" s="172" t="s">
        <v>287</v>
      </c>
      <c r="G194" s="173" t="s">
        <v>129</v>
      </c>
      <c r="H194" s="174">
        <v>7</v>
      </c>
      <c r="I194" s="175"/>
      <c r="J194" s="176">
        <f>ROUND(I194*H194,2)</f>
        <v>0</v>
      </c>
      <c r="K194" s="172" t="s">
        <v>130</v>
      </c>
      <c r="L194" s="38"/>
      <c r="M194" s="177" t="s">
        <v>19</v>
      </c>
      <c r="N194" s="178" t="s">
        <v>43</v>
      </c>
      <c r="O194" s="60"/>
      <c r="P194" s="179">
        <f>O194*H194</f>
        <v>0</v>
      </c>
      <c r="Q194" s="179">
        <v>0.40792</v>
      </c>
      <c r="R194" s="179">
        <f>Q194*H194</f>
        <v>2.8554400000000002</v>
      </c>
      <c r="S194" s="179">
        <v>0</v>
      </c>
      <c r="T194" s="180">
        <f>S194*H194</f>
        <v>0</v>
      </c>
      <c r="AR194" s="17" t="s">
        <v>131</v>
      </c>
      <c r="AT194" s="17" t="s">
        <v>126</v>
      </c>
      <c r="AU194" s="17" t="s">
        <v>81</v>
      </c>
      <c r="AY194" s="17" t="s">
        <v>124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7" t="s">
        <v>77</v>
      </c>
      <c r="BK194" s="181">
        <f>ROUND(I194*H194,2)</f>
        <v>0</v>
      </c>
      <c r="BL194" s="17" t="s">
        <v>131</v>
      </c>
      <c r="BM194" s="17" t="s">
        <v>288</v>
      </c>
    </row>
    <row r="195" spans="2:65" s="11" customFormat="1" ht="11.25">
      <c r="B195" s="182"/>
      <c r="C195" s="183"/>
      <c r="D195" s="184" t="s">
        <v>133</v>
      </c>
      <c r="E195" s="185" t="s">
        <v>19</v>
      </c>
      <c r="F195" s="186" t="s">
        <v>138</v>
      </c>
      <c r="G195" s="183"/>
      <c r="H195" s="187">
        <v>7</v>
      </c>
      <c r="I195" s="188"/>
      <c r="J195" s="183"/>
      <c r="K195" s="183"/>
      <c r="L195" s="189"/>
      <c r="M195" s="190"/>
      <c r="N195" s="191"/>
      <c r="O195" s="191"/>
      <c r="P195" s="191"/>
      <c r="Q195" s="191"/>
      <c r="R195" s="191"/>
      <c r="S195" s="191"/>
      <c r="T195" s="192"/>
      <c r="AT195" s="193" t="s">
        <v>133</v>
      </c>
      <c r="AU195" s="193" t="s">
        <v>81</v>
      </c>
      <c r="AV195" s="11" t="s">
        <v>81</v>
      </c>
      <c r="AW195" s="11" t="s">
        <v>33</v>
      </c>
      <c r="AX195" s="11" t="s">
        <v>77</v>
      </c>
      <c r="AY195" s="193" t="s">
        <v>124</v>
      </c>
    </row>
    <row r="196" spans="2:65" s="10" customFormat="1" ht="22.9" customHeight="1">
      <c r="B196" s="154"/>
      <c r="C196" s="155"/>
      <c r="D196" s="156" t="s">
        <v>71</v>
      </c>
      <c r="E196" s="168" t="s">
        <v>168</v>
      </c>
      <c r="F196" s="168" t="s">
        <v>289</v>
      </c>
      <c r="G196" s="155"/>
      <c r="H196" s="155"/>
      <c r="I196" s="158"/>
      <c r="J196" s="169">
        <f>BK196</f>
        <v>0</v>
      </c>
      <c r="K196" s="155"/>
      <c r="L196" s="160"/>
      <c r="M196" s="161"/>
      <c r="N196" s="162"/>
      <c r="O196" s="162"/>
      <c r="P196" s="163">
        <f>SUM(P197:P221)</f>
        <v>0</v>
      </c>
      <c r="Q196" s="162"/>
      <c r="R196" s="163">
        <f>SUM(R197:R221)</f>
        <v>4.4249999999999998E-2</v>
      </c>
      <c r="S196" s="162"/>
      <c r="T196" s="164">
        <f>SUM(T197:T221)</f>
        <v>0</v>
      </c>
      <c r="AR196" s="165" t="s">
        <v>77</v>
      </c>
      <c r="AT196" s="166" t="s">
        <v>71</v>
      </c>
      <c r="AU196" s="166" t="s">
        <v>77</v>
      </c>
      <c r="AY196" s="165" t="s">
        <v>124</v>
      </c>
      <c r="BK196" s="167">
        <f>SUM(BK197:BK221)</f>
        <v>0</v>
      </c>
    </row>
    <row r="197" spans="2:65" s="1" customFormat="1" ht="22.5" customHeight="1">
      <c r="B197" s="34"/>
      <c r="C197" s="170" t="s">
        <v>290</v>
      </c>
      <c r="D197" s="170" t="s">
        <v>126</v>
      </c>
      <c r="E197" s="171" t="s">
        <v>291</v>
      </c>
      <c r="F197" s="172" t="s">
        <v>292</v>
      </c>
      <c r="G197" s="173" t="s">
        <v>259</v>
      </c>
      <c r="H197" s="174">
        <v>12</v>
      </c>
      <c r="I197" s="175"/>
      <c r="J197" s="176">
        <f>ROUND(I197*H197,2)</f>
        <v>0</v>
      </c>
      <c r="K197" s="172" t="s">
        <v>130</v>
      </c>
      <c r="L197" s="38"/>
      <c r="M197" s="177" t="s">
        <v>19</v>
      </c>
      <c r="N197" s="178" t="s">
        <v>43</v>
      </c>
      <c r="O197" s="60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17" t="s">
        <v>131</v>
      </c>
      <c r="AT197" s="17" t="s">
        <v>126</v>
      </c>
      <c r="AU197" s="17" t="s">
        <v>81</v>
      </c>
      <c r="AY197" s="17" t="s">
        <v>124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7" t="s">
        <v>77</v>
      </c>
      <c r="BK197" s="181">
        <f>ROUND(I197*H197,2)</f>
        <v>0</v>
      </c>
      <c r="BL197" s="17" t="s">
        <v>131</v>
      </c>
      <c r="BM197" s="17" t="s">
        <v>293</v>
      </c>
    </row>
    <row r="198" spans="2:65" s="11" customFormat="1" ht="11.25">
      <c r="B198" s="182"/>
      <c r="C198" s="183"/>
      <c r="D198" s="184" t="s">
        <v>133</v>
      </c>
      <c r="E198" s="185" t="s">
        <v>19</v>
      </c>
      <c r="F198" s="186" t="s">
        <v>187</v>
      </c>
      <c r="G198" s="183"/>
      <c r="H198" s="187">
        <v>12</v>
      </c>
      <c r="I198" s="188"/>
      <c r="J198" s="183"/>
      <c r="K198" s="183"/>
      <c r="L198" s="189"/>
      <c r="M198" s="190"/>
      <c r="N198" s="191"/>
      <c r="O198" s="191"/>
      <c r="P198" s="191"/>
      <c r="Q198" s="191"/>
      <c r="R198" s="191"/>
      <c r="S198" s="191"/>
      <c r="T198" s="192"/>
      <c r="AT198" s="193" t="s">
        <v>133</v>
      </c>
      <c r="AU198" s="193" t="s">
        <v>81</v>
      </c>
      <c r="AV198" s="11" t="s">
        <v>81</v>
      </c>
      <c r="AW198" s="11" t="s">
        <v>33</v>
      </c>
      <c r="AX198" s="11" t="s">
        <v>77</v>
      </c>
      <c r="AY198" s="193" t="s">
        <v>124</v>
      </c>
    </row>
    <row r="199" spans="2:65" s="1" customFormat="1" ht="16.5" customHeight="1">
      <c r="B199" s="34"/>
      <c r="C199" s="205" t="s">
        <v>294</v>
      </c>
      <c r="D199" s="205" t="s">
        <v>218</v>
      </c>
      <c r="E199" s="206" t="s">
        <v>295</v>
      </c>
      <c r="F199" s="207" t="s">
        <v>296</v>
      </c>
      <c r="G199" s="208" t="s">
        <v>259</v>
      </c>
      <c r="H199" s="209">
        <v>12</v>
      </c>
      <c r="I199" s="210"/>
      <c r="J199" s="211">
        <f>ROUND(I199*H199,2)</f>
        <v>0</v>
      </c>
      <c r="K199" s="207" t="s">
        <v>130</v>
      </c>
      <c r="L199" s="212"/>
      <c r="M199" s="213" t="s">
        <v>19</v>
      </c>
      <c r="N199" s="214" t="s">
        <v>43</v>
      </c>
      <c r="O199" s="60"/>
      <c r="P199" s="179">
        <f>O199*H199</f>
        <v>0</v>
      </c>
      <c r="Q199" s="179">
        <v>1.06E-3</v>
      </c>
      <c r="R199" s="179">
        <f>Q199*H199</f>
        <v>1.2719999999999999E-2</v>
      </c>
      <c r="S199" s="179">
        <v>0</v>
      </c>
      <c r="T199" s="180">
        <f>S199*H199</f>
        <v>0</v>
      </c>
      <c r="AR199" s="17" t="s">
        <v>168</v>
      </c>
      <c r="AT199" s="17" t="s">
        <v>218</v>
      </c>
      <c r="AU199" s="17" t="s">
        <v>81</v>
      </c>
      <c r="AY199" s="17" t="s">
        <v>124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7" t="s">
        <v>77</v>
      </c>
      <c r="BK199" s="181">
        <f>ROUND(I199*H199,2)</f>
        <v>0</v>
      </c>
      <c r="BL199" s="17" t="s">
        <v>131</v>
      </c>
      <c r="BM199" s="17" t="s">
        <v>297</v>
      </c>
    </row>
    <row r="200" spans="2:65" s="1" customFormat="1" ht="22.5" customHeight="1">
      <c r="B200" s="34"/>
      <c r="C200" s="170" t="s">
        <v>298</v>
      </c>
      <c r="D200" s="170" t="s">
        <v>126</v>
      </c>
      <c r="E200" s="171" t="s">
        <v>299</v>
      </c>
      <c r="F200" s="172" t="s">
        <v>300</v>
      </c>
      <c r="G200" s="173" t="s">
        <v>259</v>
      </c>
      <c r="H200" s="174">
        <v>3</v>
      </c>
      <c r="I200" s="175"/>
      <c r="J200" s="176">
        <f>ROUND(I200*H200,2)</f>
        <v>0</v>
      </c>
      <c r="K200" s="172" t="s">
        <v>130</v>
      </c>
      <c r="L200" s="38"/>
      <c r="M200" s="177" t="s">
        <v>19</v>
      </c>
      <c r="N200" s="178" t="s">
        <v>43</v>
      </c>
      <c r="O200" s="60"/>
      <c r="P200" s="179">
        <f>O200*H200</f>
        <v>0</v>
      </c>
      <c r="Q200" s="179">
        <v>1.0000000000000001E-5</v>
      </c>
      <c r="R200" s="179">
        <f>Q200*H200</f>
        <v>3.0000000000000004E-5</v>
      </c>
      <c r="S200" s="179">
        <v>0</v>
      </c>
      <c r="T200" s="180">
        <f>S200*H200</f>
        <v>0</v>
      </c>
      <c r="AR200" s="17" t="s">
        <v>131</v>
      </c>
      <c r="AT200" s="17" t="s">
        <v>126</v>
      </c>
      <c r="AU200" s="17" t="s">
        <v>81</v>
      </c>
      <c r="AY200" s="17" t="s">
        <v>124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7" t="s">
        <v>77</v>
      </c>
      <c r="BK200" s="181">
        <f>ROUND(I200*H200,2)</f>
        <v>0</v>
      </c>
      <c r="BL200" s="17" t="s">
        <v>131</v>
      </c>
      <c r="BM200" s="17" t="s">
        <v>301</v>
      </c>
    </row>
    <row r="201" spans="2:65" s="13" customFormat="1" ht="11.25">
      <c r="B201" s="215"/>
      <c r="C201" s="216"/>
      <c r="D201" s="184" t="s">
        <v>133</v>
      </c>
      <c r="E201" s="217" t="s">
        <v>19</v>
      </c>
      <c r="F201" s="218" t="s">
        <v>302</v>
      </c>
      <c r="G201" s="216"/>
      <c r="H201" s="217" t="s">
        <v>19</v>
      </c>
      <c r="I201" s="219"/>
      <c r="J201" s="216"/>
      <c r="K201" s="216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133</v>
      </c>
      <c r="AU201" s="224" t="s">
        <v>81</v>
      </c>
      <c r="AV201" s="13" t="s">
        <v>77</v>
      </c>
      <c r="AW201" s="13" t="s">
        <v>33</v>
      </c>
      <c r="AX201" s="13" t="s">
        <v>72</v>
      </c>
      <c r="AY201" s="224" t="s">
        <v>124</v>
      </c>
    </row>
    <row r="202" spans="2:65" s="11" customFormat="1" ht="11.25">
      <c r="B202" s="182"/>
      <c r="C202" s="183"/>
      <c r="D202" s="184" t="s">
        <v>133</v>
      </c>
      <c r="E202" s="185" t="s">
        <v>19</v>
      </c>
      <c r="F202" s="186" t="s">
        <v>139</v>
      </c>
      <c r="G202" s="183"/>
      <c r="H202" s="187">
        <v>3</v>
      </c>
      <c r="I202" s="188"/>
      <c r="J202" s="183"/>
      <c r="K202" s="183"/>
      <c r="L202" s="189"/>
      <c r="M202" s="190"/>
      <c r="N202" s="191"/>
      <c r="O202" s="191"/>
      <c r="P202" s="191"/>
      <c r="Q202" s="191"/>
      <c r="R202" s="191"/>
      <c r="S202" s="191"/>
      <c r="T202" s="192"/>
      <c r="AT202" s="193" t="s">
        <v>133</v>
      </c>
      <c r="AU202" s="193" t="s">
        <v>81</v>
      </c>
      <c r="AV202" s="11" t="s">
        <v>81</v>
      </c>
      <c r="AW202" s="11" t="s">
        <v>33</v>
      </c>
      <c r="AX202" s="11" t="s">
        <v>77</v>
      </c>
      <c r="AY202" s="193" t="s">
        <v>124</v>
      </c>
    </row>
    <row r="203" spans="2:65" s="1" customFormat="1" ht="16.5" customHeight="1">
      <c r="B203" s="34"/>
      <c r="C203" s="205" t="s">
        <v>303</v>
      </c>
      <c r="D203" s="205" t="s">
        <v>218</v>
      </c>
      <c r="E203" s="206" t="s">
        <v>304</v>
      </c>
      <c r="F203" s="207" t="s">
        <v>305</v>
      </c>
      <c r="G203" s="208" t="s">
        <v>259</v>
      </c>
      <c r="H203" s="209">
        <v>3</v>
      </c>
      <c r="I203" s="210"/>
      <c r="J203" s="211">
        <f>ROUND(I203*H203,2)</f>
        <v>0</v>
      </c>
      <c r="K203" s="207" t="s">
        <v>130</v>
      </c>
      <c r="L203" s="212"/>
      <c r="M203" s="213" t="s">
        <v>19</v>
      </c>
      <c r="N203" s="214" t="s">
        <v>43</v>
      </c>
      <c r="O203" s="60"/>
      <c r="P203" s="179">
        <f>O203*H203</f>
        <v>0</v>
      </c>
      <c r="Q203" s="179">
        <v>2.0999999999999999E-3</v>
      </c>
      <c r="R203" s="179">
        <f>Q203*H203</f>
        <v>6.3E-3</v>
      </c>
      <c r="S203" s="179">
        <v>0</v>
      </c>
      <c r="T203" s="180">
        <f>S203*H203</f>
        <v>0</v>
      </c>
      <c r="AR203" s="17" t="s">
        <v>168</v>
      </c>
      <c r="AT203" s="17" t="s">
        <v>218</v>
      </c>
      <c r="AU203" s="17" t="s">
        <v>81</v>
      </c>
      <c r="AY203" s="17" t="s">
        <v>124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7" t="s">
        <v>77</v>
      </c>
      <c r="BK203" s="181">
        <f>ROUND(I203*H203,2)</f>
        <v>0</v>
      </c>
      <c r="BL203" s="17" t="s">
        <v>131</v>
      </c>
      <c r="BM203" s="17" t="s">
        <v>306</v>
      </c>
    </row>
    <row r="204" spans="2:65" s="1" customFormat="1" ht="22.5" customHeight="1">
      <c r="B204" s="34"/>
      <c r="C204" s="170" t="s">
        <v>307</v>
      </c>
      <c r="D204" s="170" t="s">
        <v>126</v>
      </c>
      <c r="E204" s="171" t="s">
        <v>308</v>
      </c>
      <c r="F204" s="172" t="s">
        <v>309</v>
      </c>
      <c r="G204" s="173" t="s">
        <v>259</v>
      </c>
      <c r="H204" s="174">
        <v>7</v>
      </c>
      <c r="I204" s="175"/>
      <c r="J204" s="176">
        <f>ROUND(I204*H204,2)</f>
        <v>0</v>
      </c>
      <c r="K204" s="172" t="s">
        <v>130</v>
      </c>
      <c r="L204" s="38"/>
      <c r="M204" s="177" t="s">
        <v>19</v>
      </c>
      <c r="N204" s="178" t="s">
        <v>43</v>
      </c>
      <c r="O204" s="60"/>
      <c r="P204" s="179">
        <f>O204*H204</f>
        <v>0</v>
      </c>
      <c r="Q204" s="179">
        <v>2.6800000000000001E-3</v>
      </c>
      <c r="R204" s="179">
        <f>Q204*H204</f>
        <v>1.8759999999999999E-2</v>
      </c>
      <c r="S204" s="179">
        <v>0</v>
      </c>
      <c r="T204" s="180">
        <f>S204*H204</f>
        <v>0</v>
      </c>
      <c r="AR204" s="17" t="s">
        <v>131</v>
      </c>
      <c r="AT204" s="17" t="s">
        <v>126</v>
      </c>
      <c r="AU204" s="17" t="s">
        <v>81</v>
      </c>
      <c r="AY204" s="17" t="s">
        <v>124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7" t="s">
        <v>77</v>
      </c>
      <c r="BK204" s="181">
        <f>ROUND(I204*H204,2)</f>
        <v>0</v>
      </c>
      <c r="BL204" s="17" t="s">
        <v>131</v>
      </c>
      <c r="BM204" s="17" t="s">
        <v>310</v>
      </c>
    </row>
    <row r="205" spans="2:65" s="11" customFormat="1" ht="11.25">
      <c r="B205" s="182"/>
      <c r="C205" s="183"/>
      <c r="D205" s="184" t="s">
        <v>133</v>
      </c>
      <c r="E205" s="185" t="s">
        <v>19</v>
      </c>
      <c r="F205" s="186" t="s">
        <v>311</v>
      </c>
      <c r="G205" s="183"/>
      <c r="H205" s="187">
        <v>6.9580000000000002</v>
      </c>
      <c r="I205" s="188"/>
      <c r="J205" s="183"/>
      <c r="K205" s="183"/>
      <c r="L205" s="189"/>
      <c r="M205" s="190"/>
      <c r="N205" s="191"/>
      <c r="O205" s="191"/>
      <c r="P205" s="191"/>
      <c r="Q205" s="191"/>
      <c r="R205" s="191"/>
      <c r="S205" s="191"/>
      <c r="T205" s="192"/>
      <c r="AT205" s="193" t="s">
        <v>133</v>
      </c>
      <c r="AU205" s="193" t="s">
        <v>81</v>
      </c>
      <c r="AV205" s="11" t="s">
        <v>81</v>
      </c>
      <c r="AW205" s="11" t="s">
        <v>33</v>
      </c>
      <c r="AX205" s="11" t="s">
        <v>72</v>
      </c>
      <c r="AY205" s="193" t="s">
        <v>124</v>
      </c>
    </row>
    <row r="206" spans="2:65" s="12" customFormat="1" ht="11.25">
      <c r="B206" s="194"/>
      <c r="C206" s="195"/>
      <c r="D206" s="184" t="s">
        <v>133</v>
      </c>
      <c r="E206" s="196" t="s">
        <v>19</v>
      </c>
      <c r="F206" s="197" t="s">
        <v>150</v>
      </c>
      <c r="G206" s="195"/>
      <c r="H206" s="198">
        <v>6.9580000000000002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133</v>
      </c>
      <c r="AU206" s="204" t="s">
        <v>81</v>
      </c>
      <c r="AV206" s="12" t="s">
        <v>131</v>
      </c>
      <c r="AW206" s="12" t="s">
        <v>33</v>
      </c>
      <c r="AX206" s="12" t="s">
        <v>72</v>
      </c>
      <c r="AY206" s="204" t="s">
        <v>124</v>
      </c>
    </row>
    <row r="207" spans="2:65" s="11" customFormat="1" ht="11.25">
      <c r="B207" s="182"/>
      <c r="C207" s="183"/>
      <c r="D207" s="184" t="s">
        <v>133</v>
      </c>
      <c r="E207" s="185" t="s">
        <v>19</v>
      </c>
      <c r="F207" s="186" t="s">
        <v>138</v>
      </c>
      <c r="G207" s="183"/>
      <c r="H207" s="187">
        <v>7</v>
      </c>
      <c r="I207" s="188"/>
      <c r="J207" s="183"/>
      <c r="K207" s="183"/>
      <c r="L207" s="189"/>
      <c r="M207" s="190"/>
      <c r="N207" s="191"/>
      <c r="O207" s="191"/>
      <c r="P207" s="191"/>
      <c r="Q207" s="191"/>
      <c r="R207" s="191"/>
      <c r="S207" s="191"/>
      <c r="T207" s="192"/>
      <c r="AT207" s="193" t="s">
        <v>133</v>
      </c>
      <c r="AU207" s="193" t="s">
        <v>81</v>
      </c>
      <c r="AV207" s="11" t="s">
        <v>81</v>
      </c>
      <c r="AW207" s="11" t="s">
        <v>33</v>
      </c>
      <c r="AX207" s="11" t="s">
        <v>72</v>
      </c>
      <c r="AY207" s="193" t="s">
        <v>124</v>
      </c>
    </row>
    <row r="208" spans="2:65" s="12" customFormat="1" ht="11.25">
      <c r="B208" s="194"/>
      <c r="C208" s="195"/>
      <c r="D208" s="184" t="s">
        <v>133</v>
      </c>
      <c r="E208" s="196" t="s">
        <v>19</v>
      </c>
      <c r="F208" s="197" t="s">
        <v>150</v>
      </c>
      <c r="G208" s="195"/>
      <c r="H208" s="198">
        <v>7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133</v>
      </c>
      <c r="AU208" s="204" t="s">
        <v>81</v>
      </c>
      <c r="AV208" s="12" t="s">
        <v>131</v>
      </c>
      <c r="AW208" s="12" t="s">
        <v>33</v>
      </c>
      <c r="AX208" s="12" t="s">
        <v>77</v>
      </c>
      <c r="AY208" s="204" t="s">
        <v>124</v>
      </c>
    </row>
    <row r="209" spans="2:65" s="1" customFormat="1" ht="16.5" customHeight="1">
      <c r="B209" s="34"/>
      <c r="C209" s="170" t="s">
        <v>312</v>
      </c>
      <c r="D209" s="170" t="s">
        <v>126</v>
      </c>
      <c r="E209" s="171" t="s">
        <v>313</v>
      </c>
      <c r="F209" s="172" t="s">
        <v>314</v>
      </c>
      <c r="G209" s="173" t="s">
        <v>259</v>
      </c>
      <c r="H209" s="174">
        <v>12</v>
      </c>
      <c r="I209" s="175"/>
      <c r="J209" s="176">
        <f>ROUND(I209*H209,2)</f>
        <v>0</v>
      </c>
      <c r="K209" s="172" t="s">
        <v>130</v>
      </c>
      <c r="L209" s="38"/>
      <c r="M209" s="177" t="s">
        <v>19</v>
      </c>
      <c r="N209" s="178" t="s">
        <v>43</v>
      </c>
      <c r="O209" s="60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7" t="s">
        <v>205</v>
      </c>
      <c r="AT209" s="17" t="s">
        <v>126</v>
      </c>
      <c r="AU209" s="17" t="s">
        <v>81</v>
      </c>
      <c r="AY209" s="17" t="s">
        <v>124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7" t="s">
        <v>77</v>
      </c>
      <c r="BK209" s="181">
        <f>ROUND(I209*H209,2)</f>
        <v>0</v>
      </c>
      <c r="BL209" s="17" t="s">
        <v>205</v>
      </c>
      <c r="BM209" s="17" t="s">
        <v>315</v>
      </c>
    </row>
    <row r="210" spans="2:65" s="1" customFormat="1" ht="16.5" customHeight="1">
      <c r="B210" s="34"/>
      <c r="C210" s="170" t="s">
        <v>316</v>
      </c>
      <c r="D210" s="170" t="s">
        <v>126</v>
      </c>
      <c r="E210" s="171" t="s">
        <v>317</v>
      </c>
      <c r="F210" s="172" t="s">
        <v>318</v>
      </c>
      <c r="G210" s="173" t="s">
        <v>259</v>
      </c>
      <c r="H210" s="174">
        <v>12</v>
      </c>
      <c r="I210" s="175"/>
      <c r="J210" s="176">
        <f>ROUND(I210*H210,2)</f>
        <v>0</v>
      </c>
      <c r="K210" s="172" t="s">
        <v>130</v>
      </c>
      <c r="L210" s="38"/>
      <c r="M210" s="177" t="s">
        <v>19</v>
      </c>
      <c r="N210" s="178" t="s">
        <v>43</v>
      </c>
      <c r="O210" s="60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17" t="s">
        <v>131</v>
      </c>
      <c r="AT210" s="17" t="s">
        <v>126</v>
      </c>
      <c r="AU210" s="17" t="s">
        <v>81</v>
      </c>
      <c r="AY210" s="17" t="s">
        <v>124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7" t="s">
        <v>77</v>
      </c>
      <c r="BK210" s="181">
        <f>ROUND(I210*H210,2)</f>
        <v>0</v>
      </c>
      <c r="BL210" s="17" t="s">
        <v>131</v>
      </c>
      <c r="BM210" s="17" t="s">
        <v>319</v>
      </c>
    </row>
    <row r="211" spans="2:65" s="1" customFormat="1" ht="16.5" customHeight="1">
      <c r="B211" s="34"/>
      <c r="C211" s="170" t="s">
        <v>320</v>
      </c>
      <c r="D211" s="170" t="s">
        <v>126</v>
      </c>
      <c r="E211" s="171" t="s">
        <v>321</v>
      </c>
      <c r="F211" s="172" t="s">
        <v>322</v>
      </c>
      <c r="G211" s="173" t="s">
        <v>259</v>
      </c>
      <c r="H211" s="174">
        <v>7</v>
      </c>
      <c r="I211" s="175"/>
      <c r="J211" s="176">
        <f>ROUND(I211*H211,2)</f>
        <v>0</v>
      </c>
      <c r="K211" s="172" t="s">
        <v>130</v>
      </c>
      <c r="L211" s="38"/>
      <c r="M211" s="177" t="s">
        <v>19</v>
      </c>
      <c r="N211" s="178" t="s">
        <v>43</v>
      </c>
      <c r="O211" s="60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7" t="s">
        <v>131</v>
      </c>
      <c r="AT211" s="17" t="s">
        <v>126</v>
      </c>
      <c r="AU211" s="17" t="s">
        <v>81</v>
      </c>
      <c r="AY211" s="17" t="s">
        <v>124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7" t="s">
        <v>77</v>
      </c>
      <c r="BK211" s="181">
        <f>ROUND(I211*H211,2)</f>
        <v>0</v>
      </c>
      <c r="BL211" s="17" t="s">
        <v>131</v>
      </c>
      <c r="BM211" s="17" t="s">
        <v>323</v>
      </c>
    </row>
    <row r="212" spans="2:65" s="11" customFormat="1" ht="11.25">
      <c r="B212" s="182"/>
      <c r="C212" s="183"/>
      <c r="D212" s="184" t="s">
        <v>133</v>
      </c>
      <c r="E212" s="185" t="s">
        <v>19</v>
      </c>
      <c r="F212" s="186" t="s">
        <v>138</v>
      </c>
      <c r="G212" s="183"/>
      <c r="H212" s="187">
        <v>7</v>
      </c>
      <c r="I212" s="188"/>
      <c r="J212" s="183"/>
      <c r="K212" s="183"/>
      <c r="L212" s="189"/>
      <c r="M212" s="190"/>
      <c r="N212" s="191"/>
      <c r="O212" s="191"/>
      <c r="P212" s="191"/>
      <c r="Q212" s="191"/>
      <c r="R212" s="191"/>
      <c r="S212" s="191"/>
      <c r="T212" s="192"/>
      <c r="AT212" s="193" t="s">
        <v>133</v>
      </c>
      <c r="AU212" s="193" t="s">
        <v>81</v>
      </c>
      <c r="AV212" s="11" t="s">
        <v>81</v>
      </c>
      <c r="AW212" s="11" t="s">
        <v>33</v>
      </c>
      <c r="AX212" s="11" t="s">
        <v>77</v>
      </c>
      <c r="AY212" s="193" t="s">
        <v>124</v>
      </c>
    </row>
    <row r="213" spans="2:65" s="1" customFormat="1" ht="16.5" customHeight="1">
      <c r="B213" s="34"/>
      <c r="C213" s="170" t="s">
        <v>324</v>
      </c>
      <c r="D213" s="170" t="s">
        <v>126</v>
      </c>
      <c r="E213" s="171" t="s">
        <v>325</v>
      </c>
      <c r="F213" s="172" t="s">
        <v>326</v>
      </c>
      <c r="G213" s="173" t="s">
        <v>259</v>
      </c>
      <c r="H213" s="174">
        <v>24</v>
      </c>
      <c r="I213" s="175"/>
      <c r="J213" s="176">
        <f>ROUND(I213*H213,2)</f>
        <v>0</v>
      </c>
      <c r="K213" s="172" t="s">
        <v>130</v>
      </c>
      <c r="L213" s="38"/>
      <c r="M213" s="177" t="s">
        <v>19</v>
      </c>
      <c r="N213" s="178" t="s">
        <v>43</v>
      </c>
      <c r="O213" s="60"/>
      <c r="P213" s="179">
        <f>O213*H213</f>
        <v>0</v>
      </c>
      <c r="Q213" s="179">
        <v>1.9000000000000001E-4</v>
      </c>
      <c r="R213" s="179">
        <f>Q213*H213</f>
        <v>4.5599999999999998E-3</v>
      </c>
      <c r="S213" s="179">
        <v>0</v>
      </c>
      <c r="T213" s="180">
        <f>S213*H213</f>
        <v>0</v>
      </c>
      <c r="AR213" s="17" t="s">
        <v>131</v>
      </c>
      <c r="AT213" s="17" t="s">
        <v>126</v>
      </c>
      <c r="AU213" s="17" t="s">
        <v>81</v>
      </c>
      <c r="AY213" s="17" t="s">
        <v>124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7" t="s">
        <v>77</v>
      </c>
      <c r="BK213" s="181">
        <f>ROUND(I213*H213,2)</f>
        <v>0</v>
      </c>
      <c r="BL213" s="17" t="s">
        <v>131</v>
      </c>
      <c r="BM213" s="17" t="s">
        <v>327</v>
      </c>
    </row>
    <row r="214" spans="2:65" s="1" customFormat="1" ht="16.5" customHeight="1">
      <c r="B214" s="34"/>
      <c r="C214" s="170" t="s">
        <v>328</v>
      </c>
      <c r="D214" s="170" t="s">
        <v>126</v>
      </c>
      <c r="E214" s="171" t="s">
        <v>329</v>
      </c>
      <c r="F214" s="172" t="s">
        <v>330</v>
      </c>
      <c r="G214" s="173" t="s">
        <v>259</v>
      </c>
      <c r="H214" s="174">
        <v>12</v>
      </c>
      <c r="I214" s="175"/>
      <c r="J214" s="176">
        <f>ROUND(I214*H214,2)</f>
        <v>0</v>
      </c>
      <c r="K214" s="172" t="s">
        <v>130</v>
      </c>
      <c r="L214" s="38"/>
      <c r="M214" s="177" t="s">
        <v>19</v>
      </c>
      <c r="N214" s="178" t="s">
        <v>43</v>
      </c>
      <c r="O214" s="60"/>
      <c r="P214" s="179">
        <f>O214*H214</f>
        <v>0</v>
      </c>
      <c r="Q214" s="179">
        <v>9.0000000000000006E-5</v>
      </c>
      <c r="R214" s="179">
        <f>Q214*H214</f>
        <v>1.08E-3</v>
      </c>
      <c r="S214" s="179">
        <v>0</v>
      </c>
      <c r="T214" s="180">
        <f>S214*H214</f>
        <v>0</v>
      </c>
      <c r="AR214" s="17" t="s">
        <v>131</v>
      </c>
      <c r="AT214" s="17" t="s">
        <v>126</v>
      </c>
      <c r="AU214" s="17" t="s">
        <v>81</v>
      </c>
      <c r="AY214" s="17" t="s">
        <v>124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7" t="s">
        <v>77</v>
      </c>
      <c r="BK214" s="181">
        <f>ROUND(I214*H214,2)</f>
        <v>0</v>
      </c>
      <c r="BL214" s="17" t="s">
        <v>131</v>
      </c>
      <c r="BM214" s="17" t="s">
        <v>331</v>
      </c>
    </row>
    <row r="215" spans="2:65" s="1" customFormat="1" ht="16.5" customHeight="1">
      <c r="B215" s="34"/>
      <c r="C215" s="170" t="s">
        <v>332</v>
      </c>
      <c r="D215" s="170" t="s">
        <v>126</v>
      </c>
      <c r="E215" s="171" t="s">
        <v>333</v>
      </c>
      <c r="F215" s="172" t="s">
        <v>334</v>
      </c>
      <c r="G215" s="173" t="s">
        <v>335</v>
      </c>
      <c r="H215" s="174">
        <v>4</v>
      </c>
      <c r="I215" s="175"/>
      <c r="J215" s="176">
        <f>ROUND(I215*H215,2)</f>
        <v>0</v>
      </c>
      <c r="K215" s="172" t="s">
        <v>130</v>
      </c>
      <c r="L215" s="38"/>
      <c r="M215" s="177" t="s">
        <v>19</v>
      </c>
      <c r="N215" s="178" t="s">
        <v>43</v>
      </c>
      <c r="O215" s="60"/>
      <c r="P215" s="179">
        <f>O215*H215</f>
        <v>0</v>
      </c>
      <c r="Q215" s="179">
        <v>2.0000000000000001E-4</v>
      </c>
      <c r="R215" s="179">
        <f>Q215*H215</f>
        <v>8.0000000000000004E-4</v>
      </c>
      <c r="S215" s="179">
        <v>0</v>
      </c>
      <c r="T215" s="180">
        <f>S215*H215</f>
        <v>0</v>
      </c>
      <c r="AR215" s="17" t="s">
        <v>131</v>
      </c>
      <c r="AT215" s="17" t="s">
        <v>126</v>
      </c>
      <c r="AU215" s="17" t="s">
        <v>81</v>
      </c>
      <c r="AY215" s="17" t="s">
        <v>124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7" t="s">
        <v>77</v>
      </c>
      <c r="BK215" s="181">
        <f>ROUND(I215*H215,2)</f>
        <v>0</v>
      </c>
      <c r="BL215" s="17" t="s">
        <v>131</v>
      </c>
      <c r="BM215" s="17" t="s">
        <v>336</v>
      </c>
    </row>
    <row r="216" spans="2:65" s="1" customFormat="1" ht="16.5" customHeight="1">
      <c r="B216" s="34"/>
      <c r="C216" s="170" t="s">
        <v>337</v>
      </c>
      <c r="D216" s="170" t="s">
        <v>126</v>
      </c>
      <c r="E216" s="171" t="s">
        <v>338</v>
      </c>
      <c r="F216" s="172" t="s">
        <v>339</v>
      </c>
      <c r="G216" s="173" t="s">
        <v>335</v>
      </c>
      <c r="H216" s="174">
        <v>2</v>
      </c>
      <c r="I216" s="175"/>
      <c r="J216" s="176">
        <f>ROUND(I216*H216,2)</f>
        <v>0</v>
      </c>
      <c r="K216" s="172" t="s">
        <v>340</v>
      </c>
      <c r="L216" s="38"/>
      <c r="M216" s="177" t="s">
        <v>19</v>
      </c>
      <c r="N216" s="178" t="s">
        <v>43</v>
      </c>
      <c r="O216" s="60"/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AR216" s="17" t="s">
        <v>131</v>
      </c>
      <c r="AT216" s="17" t="s">
        <v>126</v>
      </c>
      <c r="AU216" s="17" t="s">
        <v>81</v>
      </c>
      <c r="AY216" s="17" t="s">
        <v>124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7" t="s">
        <v>77</v>
      </c>
      <c r="BK216" s="181">
        <f>ROUND(I216*H216,2)</f>
        <v>0</v>
      </c>
      <c r="BL216" s="17" t="s">
        <v>131</v>
      </c>
      <c r="BM216" s="17" t="s">
        <v>341</v>
      </c>
    </row>
    <row r="217" spans="2:65" s="13" customFormat="1" ht="11.25">
      <c r="B217" s="215"/>
      <c r="C217" s="216"/>
      <c r="D217" s="184" t="s">
        <v>133</v>
      </c>
      <c r="E217" s="217" t="s">
        <v>19</v>
      </c>
      <c r="F217" s="218" t="s">
        <v>339</v>
      </c>
      <c r="G217" s="216"/>
      <c r="H217" s="217" t="s">
        <v>19</v>
      </c>
      <c r="I217" s="219"/>
      <c r="J217" s="216"/>
      <c r="K217" s="216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133</v>
      </c>
      <c r="AU217" s="224" t="s">
        <v>81</v>
      </c>
      <c r="AV217" s="13" t="s">
        <v>77</v>
      </c>
      <c r="AW217" s="13" t="s">
        <v>33</v>
      </c>
      <c r="AX217" s="13" t="s">
        <v>72</v>
      </c>
      <c r="AY217" s="224" t="s">
        <v>124</v>
      </c>
    </row>
    <row r="218" spans="2:65" s="13" customFormat="1" ht="11.25">
      <c r="B218" s="215"/>
      <c r="C218" s="216"/>
      <c r="D218" s="184" t="s">
        <v>133</v>
      </c>
      <c r="E218" s="217" t="s">
        <v>19</v>
      </c>
      <c r="F218" s="218" t="s">
        <v>342</v>
      </c>
      <c r="G218" s="216"/>
      <c r="H218" s="217" t="s">
        <v>19</v>
      </c>
      <c r="I218" s="219"/>
      <c r="J218" s="216"/>
      <c r="K218" s="216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133</v>
      </c>
      <c r="AU218" s="224" t="s">
        <v>81</v>
      </c>
      <c r="AV218" s="13" t="s">
        <v>77</v>
      </c>
      <c r="AW218" s="13" t="s">
        <v>33</v>
      </c>
      <c r="AX218" s="13" t="s">
        <v>72</v>
      </c>
      <c r="AY218" s="224" t="s">
        <v>124</v>
      </c>
    </row>
    <row r="219" spans="2:65" s="13" customFormat="1" ht="11.25">
      <c r="B219" s="215"/>
      <c r="C219" s="216"/>
      <c r="D219" s="184" t="s">
        <v>133</v>
      </c>
      <c r="E219" s="217" t="s">
        <v>19</v>
      </c>
      <c r="F219" s="218" t="s">
        <v>343</v>
      </c>
      <c r="G219" s="216"/>
      <c r="H219" s="217" t="s">
        <v>19</v>
      </c>
      <c r="I219" s="219"/>
      <c r="J219" s="216"/>
      <c r="K219" s="216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133</v>
      </c>
      <c r="AU219" s="224" t="s">
        <v>81</v>
      </c>
      <c r="AV219" s="13" t="s">
        <v>77</v>
      </c>
      <c r="AW219" s="13" t="s">
        <v>33</v>
      </c>
      <c r="AX219" s="13" t="s">
        <v>72</v>
      </c>
      <c r="AY219" s="224" t="s">
        <v>124</v>
      </c>
    </row>
    <row r="220" spans="2:65" s="13" customFormat="1" ht="11.25">
      <c r="B220" s="215"/>
      <c r="C220" s="216"/>
      <c r="D220" s="184" t="s">
        <v>133</v>
      </c>
      <c r="E220" s="217" t="s">
        <v>19</v>
      </c>
      <c r="F220" s="218" t="s">
        <v>344</v>
      </c>
      <c r="G220" s="216"/>
      <c r="H220" s="217" t="s">
        <v>19</v>
      </c>
      <c r="I220" s="219"/>
      <c r="J220" s="216"/>
      <c r="K220" s="216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133</v>
      </c>
      <c r="AU220" s="224" t="s">
        <v>81</v>
      </c>
      <c r="AV220" s="13" t="s">
        <v>77</v>
      </c>
      <c r="AW220" s="13" t="s">
        <v>33</v>
      </c>
      <c r="AX220" s="13" t="s">
        <v>72</v>
      </c>
      <c r="AY220" s="224" t="s">
        <v>124</v>
      </c>
    </row>
    <row r="221" spans="2:65" s="11" customFormat="1" ht="11.25">
      <c r="B221" s="182"/>
      <c r="C221" s="183"/>
      <c r="D221" s="184" t="s">
        <v>133</v>
      </c>
      <c r="E221" s="185" t="s">
        <v>19</v>
      </c>
      <c r="F221" s="186" t="s">
        <v>81</v>
      </c>
      <c r="G221" s="183"/>
      <c r="H221" s="187">
        <v>2</v>
      </c>
      <c r="I221" s="188"/>
      <c r="J221" s="183"/>
      <c r="K221" s="183"/>
      <c r="L221" s="189"/>
      <c r="M221" s="190"/>
      <c r="N221" s="191"/>
      <c r="O221" s="191"/>
      <c r="P221" s="191"/>
      <c r="Q221" s="191"/>
      <c r="R221" s="191"/>
      <c r="S221" s="191"/>
      <c r="T221" s="192"/>
      <c r="AT221" s="193" t="s">
        <v>133</v>
      </c>
      <c r="AU221" s="193" t="s">
        <v>81</v>
      </c>
      <c r="AV221" s="11" t="s">
        <v>81</v>
      </c>
      <c r="AW221" s="11" t="s">
        <v>33</v>
      </c>
      <c r="AX221" s="11" t="s">
        <v>77</v>
      </c>
      <c r="AY221" s="193" t="s">
        <v>124</v>
      </c>
    </row>
    <row r="222" spans="2:65" s="10" customFormat="1" ht="22.9" customHeight="1">
      <c r="B222" s="154"/>
      <c r="C222" s="155"/>
      <c r="D222" s="156" t="s">
        <v>71</v>
      </c>
      <c r="E222" s="168" t="s">
        <v>173</v>
      </c>
      <c r="F222" s="168" t="s">
        <v>345</v>
      </c>
      <c r="G222" s="155"/>
      <c r="H222" s="155"/>
      <c r="I222" s="158"/>
      <c r="J222" s="169">
        <f>BK222</f>
        <v>0</v>
      </c>
      <c r="K222" s="155"/>
      <c r="L222" s="160"/>
      <c r="M222" s="161"/>
      <c r="N222" s="162"/>
      <c r="O222" s="162"/>
      <c r="P222" s="163">
        <f>SUM(P223:P226)</f>
        <v>0</v>
      </c>
      <c r="Q222" s="162"/>
      <c r="R222" s="163">
        <f>SUM(R223:R226)</f>
        <v>0</v>
      </c>
      <c r="S222" s="162"/>
      <c r="T222" s="164">
        <f>SUM(T223:T226)</f>
        <v>0</v>
      </c>
      <c r="AR222" s="165" t="s">
        <v>77</v>
      </c>
      <c r="AT222" s="166" t="s">
        <v>71</v>
      </c>
      <c r="AU222" s="166" t="s">
        <v>77</v>
      </c>
      <c r="AY222" s="165" t="s">
        <v>124</v>
      </c>
      <c r="BK222" s="167">
        <f>SUM(BK223:BK226)</f>
        <v>0</v>
      </c>
    </row>
    <row r="223" spans="2:65" s="1" customFormat="1" ht="16.5" customHeight="1">
      <c r="B223" s="34"/>
      <c r="C223" s="170" t="s">
        <v>346</v>
      </c>
      <c r="D223" s="170" t="s">
        <v>126</v>
      </c>
      <c r="E223" s="171" t="s">
        <v>347</v>
      </c>
      <c r="F223" s="172" t="s">
        <v>348</v>
      </c>
      <c r="G223" s="173" t="s">
        <v>349</v>
      </c>
      <c r="H223" s="174">
        <v>1</v>
      </c>
      <c r="I223" s="175"/>
      <c r="J223" s="176">
        <f>ROUND(I223*H223,2)</f>
        <v>0</v>
      </c>
      <c r="K223" s="172" t="s">
        <v>130</v>
      </c>
      <c r="L223" s="38"/>
      <c r="M223" s="177" t="s">
        <v>19</v>
      </c>
      <c r="N223" s="178" t="s">
        <v>43</v>
      </c>
      <c r="O223" s="60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17" t="s">
        <v>131</v>
      </c>
      <c r="AT223" s="17" t="s">
        <v>126</v>
      </c>
      <c r="AU223" s="17" t="s">
        <v>81</v>
      </c>
      <c r="AY223" s="17" t="s">
        <v>124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7" t="s">
        <v>77</v>
      </c>
      <c r="BK223" s="181">
        <f>ROUND(I223*H223,2)</f>
        <v>0</v>
      </c>
      <c r="BL223" s="17" t="s">
        <v>131</v>
      </c>
      <c r="BM223" s="17" t="s">
        <v>350</v>
      </c>
    </row>
    <row r="224" spans="2:65" s="11" customFormat="1" ht="11.25">
      <c r="B224" s="182"/>
      <c r="C224" s="183"/>
      <c r="D224" s="184" t="s">
        <v>133</v>
      </c>
      <c r="E224" s="185" t="s">
        <v>19</v>
      </c>
      <c r="F224" s="186" t="s">
        <v>77</v>
      </c>
      <c r="G224" s="183"/>
      <c r="H224" s="187">
        <v>1</v>
      </c>
      <c r="I224" s="188"/>
      <c r="J224" s="183"/>
      <c r="K224" s="183"/>
      <c r="L224" s="189"/>
      <c r="M224" s="190"/>
      <c r="N224" s="191"/>
      <c r="O224" s="191"/>
      <c r="P224" s="191"/>
      <c r="Q224" s="191"/>
      <c r="R224" s="191"/>
      <c r="S224" s="191"/>
      <c r="T224" s="192"/>
      <c r="AT224" s="193" t="s">
        <v>133</v>
      </c>
      <c r="AU224" s="193" t="s">
        <v>81</v>
      </c>
      <c r="AV224" s="11" t="s">
        <v>81</v>
      </c>
      <c r="AW224" s="11" t="s">
        <v>33</v>
      </c>
      <c r="AX224" s="11" t="s">
        <v>77</v>
      </c>
      <c r="AY224" s="193" t="s">
        <v>124</v>
      </c>
    </row>
    <row r="225" spans="2:65" s="1" customFormat="1" ht="16.5" customHeight="1">
      <c r="B225" s="34"/>
      <c r="C225" s="170" t="s">
        <v>351</v>
      </c>
      <c r="D225" s="170" t="s">
        <v>126</v>
      </c>
      <c r="E225" s="171" t="s">
        <v>352</v>
      </c>
      <c r="F225" s="172" t="s">
        <v>353</v>
      </c>
      <c r="G225" s="173" t="s">
        <v>349</v>
      </c>
      <c r="H225" s="174">
        <v>1</v>
      </c>
      <c r="I225" s="175"/>
      <c r="J225" s="176">
        <f>ROUND(I225*H225,2)</f>
        <v>0</v>
      </c>
      <c r="K225" s="172" t="s">
        <v>130</v>
      </c>
      <c r="L225" s="38"/>
      <c r="M225" s="177" t="s">
        <v>19</v>
      </c>
      <c r="N225" s="178" t="s">
        <v>43</v>
      </c>
      <c r="O225" s="60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7" t="s">
        <v>131</v>
      </c>
      <c r="AT225" s="17" t="s">
        <v>126</v>
      </c>
      <c r="AU225" s="17" t="s">
        <v>81</v>
      </c>
      <c r="AY225" s="17" t="s">
        <v>124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7" t="s">
        <v>77</v>
      </c>
      <c r="BK225" s="181">
        <f>ROUND(I225*H225,2)</f>
        <v>0</v>
      </c>
      <c r="BL225" s="17" t="s">
        <v>131</v>
      </c>
      <c r="BM225" s="17" t="s">
        <v>354</v>
      </c>
    </row>
    <row r="226" spans="2:65" s="11" customFormat="1" ht="11.25">
      <c r="B226" s="182"/>
      <c r="C226" s="183"/>
      <c r="D226" s="184" t="s">
        <v>133</v>
      </c>
      <c r="E226" s="185" t="s">
        <v>19</v>
      </c>
      <c r="F226" s="186" t="s">
        <v>77</v>
      </c>
      <c r="G226" s="183"/>
      <c r="H226" s="187">
        <v>1</v>
      </c>
      <c r="I226" s="188"/>
      <c r="J226" s="183"/>
      <c r="K226" s="183"/>
      <c r="L226" s="189"/>
      <c r="M226" s="190"/>
      <c r="N226" s="191"/>
      <c r="O226" s="191"/>
      <c r="P226" s="191"/>
      <c r="Q226" s="191"/>
      <c r="R226" s="191"/>
      <c r="S226" s="191"/>
      <c r="T226" s="192"/>
      <c r="AT226" s="193" t="s">
        <v>133</v>
      </c>
      <c r="AU226" s="193" t="s">
        <v>81</v>
      </c>
      <c r="AV226" s="11" t="s">
        <v>81</v>
      </c>
      <c r="AW226" s="11" t="s">
        <v>33</v>
      </c>
      <c r="AX226" s="11" t="s">
        <v>77</v>
      </c>
      <c r="AY226" s="193" t="s">
        <v>124</v>
      </c>
    </row>
    <row r="227" spans="2:65" s="10" customFormat="1" ht="22.9" customHeight="1">
      <c r="B227" s="154"/>
      <c r="C227" s="155"/>
      <c r="D227" s="156" t="s">
        <v>71</v>
      </c>
      <c r="E227" s="168" t="s">
        <v>355</v>
      </c>
      <c r="F227" s="168" t="s">
        <v>356</v>
      </c>
      <c r="G227" s="155"/>
      <c r="H227" s="155"/>
      <c r="I227" s="158"/>
      <c r="J227" s="169">
        <f>BK227</f>
        <v>0</v>
      </c>
      <c r="K227" s="155"/>
      <c r="L227" s="160"/>
      <c r="M227" s="161"/>
      <c r="N227" s="162"/>
      <c r="O227" s="162"/>
      <c r="P227" s="163">
        <f>P228</f>
        <v>0</v>
      </c>
      <c r="Q227" s="162"/>
      <c r="R227" s="163">
        <f>R228</f>
        <v>0</v>
      </c>
      <c r="S227" s="162"/>
      <c r="T227" s="164">
        <f>T228</f>
        <v>0</v>
      </c>
      <c r="AR227" s="165" t="s">
        <v>77</v>
      </c>
      <c r="AT227" s="166" t="s">
        <v>71</v>
      </c>
      <c r="AU227" s="166" t="s">
        <v>77</v>
      </c>
      <c r="AY227" s="165" t="s">
        <v>124</v>
      </c>
      <c r="BK227" s="167">
        <f>BK228</f>
        <v>0</v>
      </c>
    </row>
    <row r="228" spans="2:65" s="1" customFormat="1" ht="22.5" customHeight="1">
      <c r="B228" s="34"/>
      <c r="C228" s="170" t="s">
        <v>357</v>
      </c>
      <c r="D228" s="170" t="s">
        <v>126</v>
      </c>
      <c r="E228" s="171" t="s">
        <v>358</v>
      </c>
      <c r="F228" s="172" t="s">
        <v>359</v>
      </c>
      <c r="G228" s="173" t="s">
        <v>208</v>
      </c>
      <c r="H228" s="174">
        <v>12.544</v>
      </c>
      <c r="I228" s="175"/>
      <c r="J228" s="176">
        <f>ROUND(I228*H228,2)</f>
        <v>0</v>
      </c>
      <c r="K228" s="172" t="s">
        <v>130</v>
      </c>
      <c r="L228" s="38"/>
      <c r="M228" s="177" t="s">
        <v>19</v>
      </c>
      <c r="N228" s="178" t="s">
        <v>43</v>
      </c>
      <c r="O228" s="60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AR228" s="17" t="s">
        <v>131</v>
      </c>
      <c r="AT228" s="17" t="s">
        <v>126</v>
      </c>
      <c r="AU228" s="17" t="s">
        <v>81</v>
      </c>
      <c r="AY228" s="17" t="s">
        <v>124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7" t="s">
        <v>77</v>
      </c>
      <c r="BK228" s="181">
        <f>ROUND(I228*H228,2)</f>
        <v>0</v>
      </c>
      <c r="BL228" s="17" t="s">
        <v>131</v>
      </c>
      <c r="BM228" s="17" t="s">
        <v>360</v>
      </c>
    </row>
    <row r="229" spans="2:65" s="10" customFormat="1" ht="25.9" customHeight="1">
      <c r="B229" s="154"/>
      <c r="C229" s="155"/>
      <c r="D229" s="156" t="s">
        <v>71</v>
      </c>
      <c r="E229" s="157" t="s">
        <v>361</v>
      </c>
      <c r="F229" s="157" t="s">
        <v>362</v>
      </c>
      <c r="G229" s="155"/>
      <c r="H229" s="155"/>
      <c r="I229" s="158"/>
      <c r="J229" s="159">
        <f>BK229</f>
        <v>0</v>
      </c>
      <c r="K229" s="155"/>
      <c r="L229" s="160"/>
      <c r="M229" s="161"/>
      <c r="N229" s="162"/>
      <c r="O229" s="162"/>
      <c r="P229" s="163">
        <f>P230+P302+P501+P721+P932+P961</f>
        <v>0</v>
      </c>
      <c r="Q229" s="162"/>
      <c r="R229" s="163">
        <f>R230+R302+R501+R721+R932+R961</f>
        <v>2.3680600000000003</v>
      </c>
      <c r="S229" s="162"/>
      <c r="T229" s="164">
        <f>T230+T302+T501+T721+T932+T961</f>
        <v>7.3078180000000001</v>
      </c>
      <c r="AR229" s="165" t="s">
        <v>81</v>
      </c>
      <c r="AT229" s="166" t="s">
        <v>71</v>
      </c>
      <c r="AU229" s="166" t="s">
        <v>72</v>
      </c>
      <c r="AY229" s="165" t="s">
        <v>124</v>
      </c>
      <c r="BK229" s="167">
        <f>BK230+BK302+BK501+BK721+BK932+BK961</f>
        <v>0</v>
      </c>
    </row>
    <row r="230" spans="2:65" s="10" customFormat="1" ht="22.9" customHeight="1">
      <c r="B230" s="154"/>
      <c r="C230" s="155"/>
      <c r="D230" s="156" t="s">
        <v>71</v>
      </c>
      <c r="E230" s="168" t="s">
        <v>363</v>
      </c>
      <c r="F230" s="168" t="s">
        <v>364</v>
      </c>
      <c r="G230" s="155"/>
      <c r="H230" s="155"/>
      <c r="I230" s="158"/>
      <c r="J230" s="169">
        <f>BK230</f>
        <v>0</v>
      </c>
      <c r="K230" s="155"/>
      <c r="L230" s="160"/>
      <c r="M230" s="161"/>
      <c r="N230" s="162"/>
      <c r="O230" s="162"/>
      <c r="P230" s="163">
        <f>SUM(P231:P301)</f>
        <v>0</v>
      </c>
      <c r="Q230" s="162"/>
      <c r="R230" s="163">
        <f>SUM(R231:R301)</f>
        <v>8.9825000000000002E-2</v>
      </c>
      <c r="S230" s="162"/>
      <c r="T230" s="164">
        <f>SUM(T231:T301)</f>
        <v>0.98209000000000002</v>
      </c>
      <c r="AR230" s="165" t="s">
        <v>81</v>
      </c>
      <c r="AT230" s="166" t="s">
        <v>71</v>
      </c>
      <c r="AU230" s="166" t="s">
        <v>77</v>
      </c>
      <c r="AY230" s="165" t="s">
        <v>124</v>
      </c>
      <c r="BK230" s="167">
        <f>SUM(BK231:BK301)</f>
        <v>0</v>
      </c>
    </row>
    <row r="231" spans="2:65" s="1" customFormat="1" ht="22.5" customHeight="1">
      <c r="B231" s="34"/>
      <c r="C231" s="170" t="s">
        <v>365</v>
      </c>
      <c r="D231" s="170" t="s">
        <v>126</v>
      </c>
      <c r="E231" s="171" t="s">
        <v>366</v>
      </c>
      <c r="F231" s="172" t="s">
        <v>367</v>
      </c>
      <c r="G231" s="173" t="s">
        <v>259</v>
      </c>
      <c r="H231" s="174">
        <v>185.3</v>
      </c>
      <c r="I231" s="175"/>
      <c r="J231" s="176">
        <f>ROUND(I231*H231,2)</f>
        <v>0</v>
      </c>
      <c r="K231" s="172" t="s">
        <v>130</v>
      </c>
      <c r="L231" s="38"/>
      <c r="M231" s="177" t="s">
        <v>19</v>
      </c>
      <c r="N231" s="178" t="s">
        <v>43</v>
      </c>
      <c r="O231" s="60"/>
      <c r="P231" s="179">
        <f>O231*H231</f>
        <v>0</v>
      </c>
      <c r="Q231" s="179">
        <v>0</v>
      </c>
      <c r="R231" s="179">
        <f>Q231*H231</f>
        <v>0</v>
      </c>
      <c r="S231" s="179">
        <v>5.3E-3</v>
      </c>
      <c r="T231" s="180">
        <f>S231*H231</f>
        <v>0.98209000000000002</v>
      </c>
      <c r="AR231" s="17" t="s">
        <v>205</v>
      </c>
      <c r="AT231" s="17" t="s">
        <v>126</v>
      </c>
      <c r="AU231" s="17" t="s">
        <v>81</v>
      </c>
      <c r="AY231" s="17" t="s">
        <v>124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7" t="s">
        <v>77</v>
      </c>
      <c r="BK231" s="181">
        <f>ROUND(I231*H231,2)</f>
        <v>0</v>
      </c>
      <c r="BL231" s="17" t="s">
        <v>205</v>
      </c>
      <c r="BM231" s="17" t="s">
        <v>368</v>
      </c>
    </row>
    <row r="232" spans="2:65" s="11" customFormat="1" ht="11.25">
      <c r="B232" s="182"/>
      <c r="C232" s="183"/>
      <c r="D232" s="184" t="s">
        <v>133</v>
      </c>
      <c r="E232" s="185" t="s">
        <v>19</v>
      </c>
      <c r="F232" s="186" t="s">
        <v>369</v>
      </c>
      <c r="G232" s="183"/>
      <c r="H232" s="187">
        <v>185.3</v>
      </c>
      <c r="I232" s="188"/>
      <c r="J232" s="183"/>
      <c r="K232" s="183"/>
      <c r="L232" s="189"/>
      <c r="M232" s="190"/>
      <c r="N232" s="191"/>
      <c r="O232" s="191"/>
      <c r="P232" s="191"/>
      <c r="Q232" s="191"/>
      <c r="R232" s="191"/>
      <c r="S232" s="191"/>
      <c r="T232" s="192"/>
      <c r="AT232" s="193" t="s">
        <v>133</v>
      </c>
      <c r="AU232" s="193" t="s">
        <v>81</v>
      </c>
      <c r="AV232" s="11" t="s">
        <v>81</v>
      </c>
      <c r="AW232" s="11" t="s">
        <v>33</v>
      </c>
      <c r="AX232" s="11" t="s">
        <v>77</v>
      </c>
      <c r="AY232" s="193" t="s">
        <v>124</v>
      </c>
    </row>
    <row r="233" spans="2:65" s="1" customFormat="1" ht="22.5" customHeight="1">
      <c r="B233" s="34"/>
      <c r="C233" s="170" t="s">
        <v>370</v>
      </c>
      <c r="D233" s="170" t="s">
        <v>126</v>
      </c>
      <c r="E233" s="171" t="s">
        <v>371</v>
      </c>
      <c r="F233" s="172" t="s">
        <v>372</v>
      </c>
      <c r="G233" s="173" t="s">
        <v>259</v>
      </c>
      <c r="H233" s="174">
        <v>226</v>
      </c>
      <c r="I233" s="175"/>
      <c r="J233" s="176">
        <f>ROUND(I233*H233,2)</f>
        <v>0</v>
      </c>
      <c r="K233" s="172" t="s">
        <v>130</v>
      </c>
      <c r="L233" s="38"/>
      <c r="M233" s="177" t="s">
        <v>19</v>
      </c>
      <c r="N233" s="178" t="s">
        <v>43</v>
      </c>
      <c r="O233" s="60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7" t="s">
        <v>205</v>
      </c>
      <c r="AT233" s="17" t="s">
        <v>126</v>
      </c>
      <c r="AU233" s="17" t="s">
        <v>81</v>
      </c>
      <c r="AY233" s="17" t="s">
        <v>124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7" t="s">
        <v>77</v>
      </c>
      <c r="BK233" s="181">
        <f>ROUND(I233*H233,2)</f>
        <v>0</v>
      </c>
      <c r="BL233" s="17" t="s">
        <v>205</v>
      </c>
      <c r="BM233" s="17" t="s">
        <v>373</v>
      </c>
    </row>
    <row r="234" spans="2:65" s="11" customFormat="1" ht="11.25">
      <c r="B234" s="182"/>
      <c r="C234" s="183"/>
      <c r="D234" s="184" t="s">
        <v>133</v>
      </c>
      <c r="E234" s="185" t="s">
        <v>19</v>
      </c>
      <c r="F234" s="186" t="s">
        <v>374</v>
      </c>
      <c r="G234" s="183"/>
      <c r="H234" s="187">
        <v>226</v>
      </c>
      <c r="I234" s="188"/>
      <c r="J234" s="183"/>
      <c r="K234" s="183"/>
      <c r="L234" s="189"/>
      <c r="M234" s="190"/>
      <c r="N234" s="191"/>
      <c r="O234" s="191"/>
      <c r="P234" s="191"/>
      <c r="Q234" s="191"/>
      <c r="R234" s="191"/>
      <c r="S234" s="191"/>
      <c r="T234" s="192"/>
      <c r="AT234" s="193" t="s">
        <v>133</v>
      </c>
      <c r="AU234" s="193" t="s">
        <v>81</v>
      </c>
      <c r="AV234" s="11" t="s">
        <v>81</v>
      </c>
      <c r="AW234" s="11" t="s">
        <v>33</v>
      </c>
      <c r="AX234" s="11" t="s">
        <v>77</v>
      </c>
      <c r="AY234" s="193" t="s">
        <v>124</v>
      </c>
    </row>
    <row r="235" spans="2:65" s="1" customFormat="1" ht="16.5" customHeight="1">
      <c r="B235" s="34"/>
      <c r="C235" s="205" t="s">
        <v>375</v>
      </c>
      <c r="D235" s="205" t="s">
        <v>218</v>
      </c>
      <c r="E235" s="206" t="s">
        <v>376</v>
      </c>
      <c r="F235" s="207" t="s">
        <v>377</v>
      </c>
      <c r="G235" s="208" t="s">
        <v>259</v>
      </c>
      <c r="H235" s="209">
        <v>3.5</v>
      </c>
      <c r="I235" s="210"/>
      <c r="J235" s="211">
        <f>ROUND(I235*H235,2)</f>
        <v>0</v>
      </c>
      <c r="K235" s="207" t="s">
        <v>130</v>
      </c>
      <c r="L235" s="212"/>
      <c r="M235" s="213" t="s">
        <v>19</v>
      </c>
      <c r="N235" s="214" t="s">
        <v>43</v>
      </c>
      <c r="O235" s="60"/>
      <c r="P235" s="179">
        <f>O235*H235</f>
        <v>0</v>
      </c>
      <c r="Q235" s="179">
        <v>2.7E-4</v>
      </c>
      <c r="R235" s="179">
        <f>Q235*H235</f>
        <v>9.4499999999999998E-4</v>
      </c>
      <c r="S235" s="179">
        <v>0</v>
      </c>
      <c r="T235" s="180">
        <f>S235*H235</f>
        <v>0</v>
      </c>
      <c r="AR235" s="17" t="s">
        <v>290</v>
      </c>
      <c r="AT235" s="17" t="s">
        <v>218</v>
      </c>
      <c r="AU235" s="17" t="s">
        <v>81</v>
      </c>
      <c r="AY235" s="17" t="s">
        <v>124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7" t="s">
        <v>77</v>
      </c>
      <c r="BK235" s="181">
        <f>ROUND(I235*H235,2)</f>
        <v>0</v>
      </c>
      <c r="BL235" s="17" t="s">
        <v>205</v>
      </c>
      <c r="BM235" s="17" t="s">
        <v>378</v>
      </c>
    </row>
    <row r="236" spans="2:65" s="13" customFormat="1" ht="11.25">
      <c r="B236" s="215"/>
      <c r="C236" s="216"/>
      <c r="D236" s="184" t="s">
        <v>133</v>
      </c>
      <c r="E236" s="217" t="s">
        <v>19</v>
      </c>
      <c r="F236" s="218" t="s">
        <v>379</v>
      </c>
      <c r="G236" s="216"/>
      <c r="H236" s="217" t="s">
        <v>19</v>
      </c>
      <c r="I236" s="219"/>
      <c r="J236" s="216"/>
      <c r="K236" s="216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133</v>
      </c>
      <c r="AU236" s="224" t="s">
        <v>81</v>
      </c>
      <c r="AV236" s="13" t="s">
        <v>77</v>
      </c>
      <c r="AW236" s="13" t="s">
        <v>33</v>
      </c>
      <c r="AX236" s="13" t="s">
        <v>72</v>
      </c>
      <c r="AY236" s="224" t="s">
        <v>124</v>
      </c>
    </row>
    <row r="237" spans="2:65" s="11" customFormat="1" ht="11.25">
      <c r="B237" s="182"/>
      <c r="C237" s="183"/>
      <c r="D237" s="184" t="s">
        <v>133</v>
      </c>
      <c r="E237" s="185" t="s">
        <v>19</v>
      </c>
      <c r="F237" s="186" t="s">
        <v>380</v>
      </c>
      <c r="G237" s="183"/>
      <c r="H237" s="187">
        <v>3</v>
      </c>
      <c r="I237" s="188"/>
      <c r="J237" s="183"/>
      <c r="K237" s="183"/>
      <c r="L237" s="189"/>
      <c r="M237" s="190"/>
      <c r="N237" s="191"/>
      <c r="O237" s="191"/>
      <c r="P237" s="191"/>
      <c r="Q237" s="191"/>
      <c r="R237" s="191"/>
      <c r="S237" s="191"/>
      <c r="T237" s="192"/>
      <c r="AT237" s="193" t="s">
        <v>133</v>
      </c>
      <c r="AU237" s="193" t="s">
        <v>81</v>
      </c>
      <c r="AV237" s="11" t="s">
        <v>81</v>
      </c>
      <c r="AW237" s="11" t="s">
        <v>33</v>
      </c>
      <c r="AX237" s="11" t="s">
        <v>72</v>
      </c>
      <c r="AY237" s="193" t="s">
        <v>124</v>
      </c>
    </row>
    <row r="238" spans="2:65" s="12" customFormat="1" ht="11.25">
      <c r="B238" s="194"/>
      <c r="C238" s="195"/>
      <c r="D238" s="184" t="s">
        <v>133</v>
      </c>
      <c r="E238" s="196" t="s">
        <v>19</v>
      </c>
      <c r="F238" s="197" t="s">
        <v>150</v>
      </c>
      <c r="G238" s="195"/>
      <c r="H238" s="198">
        <v>3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133</v>
      </c>
      <c r="AU238" s="204" t="s">
        <v>81</v>
      </c>
      <c r="AV238" s="12" t="s">
        <v>131</v>
      </c>
      <c r="AW238" s="12" t="s">
        <v>33</v>
      </c>
      <c r="AX238" s="12" t="s">
        <v>72</v>
      </c>
      <c r="AY238" s="204" t="s">
        <v>124</v>
      </c>
    </row>
    <row r="239" spans="2:65" s="11" customFormat="1" ht="11.25">
      <c r="B239" s="182"/>
      <c r="C239" s="183"/>
      <c r="D239" s="184" t="s">
        <v>133</v>
      </c>
      <c r="E239" s="185" t="s">
        <v>19</v>
      </c>
      <c r="F239" s="186" t="s">
        <v>381</v>
      </c>
      <c r="G239" s="183"/>
      <c r="H239" s="187">
        <v>3.45</v>
      </c>
      <c r="I239" s="188"/>
      <c r="J239" s="183"/>
      <c r="K239" s="183"/>
      <c r="L239" s="189"/>
      <c r="M239" s="190"/>
      <c r="N239" s="191"/>
      <c r="O239" s="191"/>
      <c r="P239" s="191"/>
      <c r="Q239" s="191"/>
      <c r="R239" s="191"/>
      <c r="S239" s="191"/>
      <c r="T239" s="192"/>
      <c r="AT239" s="193" t="s">
        <v>133</v>
      </c>
      <c r="AU239" s="193" t="s">
        <v>81</v>
      </c>
      <c r="AV239" s="11" t="s">
        <v>81</v>
      </c>
      <c r="AW239" s="11" t="s">
        <v>33</v>
      </c>
      <c r="AX239" s="11" t="s">
        <v>72</v>
      </c>
      <c r="AY239" s="193" t="s">
        <v>124</v>
      </c>
    </row>
    <row r="240" spans="2:65" s="12" customFormat="1" ht="11.25">
      <c r="B240" s="194"/>
      <c r="C240" s="195"/>
      <c r="D240" s="184" t="s">
        <v>133</v>
      </c>
      <c r="E240" s="196" t="s">
        <v>19</v>
      </c>
      <c r="F240" s="197" t="s">
        <v>150</v>
      </c>
      <c r="G240" s="195"/>
      <c r="H240" s="198">
        <v>3.45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133</v>
      </c>
      <c r="AU240" s="204" t="s">
        <v>81</v>
      </c>
      <c r="AV240" s="12" t="s">
        <v>131</v>
      </c>
      <c r="AW240" s="12" t="s">
        <v>33</v>
      </c>
      <c r="AX240" s="12" t="s">
        <v>72</v>
      </c>
      <c r="AY240" s="204" t="s">
        <v>124</v>
      </c>
    </row>
    <row r="241" spans="2:65" s="11" customFormat="1" ht="11.25">
      <c r="B241" s="182"/>
      <c r="C241" s="183"/>
      <c r="D241" s="184" t="s">
        <v>133</v>
      </c>
      <c r="E241" s="185" t="s">
        <v>19</v>
      </c>
      <c r="F241" s="186" t="s">
        <v>382</v>
      </c>
      <c r="G241" s="183"/>
      <c r="H241" s="187">
        <v>3.5</v>
      </c>
      <c r="I241" s="188"/>
      <c r="J241" s="183"/>
      <c r="K241" s="183"/>
      <c r="L241" s="189"/>
      <c r="M241" s="190"/>
      <c r="N241" s="191"/>
      <c r="O241" s="191"/>
      <c r="P241" s="191"/>
      <c r="Q241" s="191"/>
      <c r="R241" s="191"/>
      <c r="S241" s="191"/>
      <c r="T241" s="192"/>
      <c r="AT241" s="193" t="s">
        <v>133</v>
      </c>
      <c r="AU241" s="193" t="s">
        <v>81</v>
      </c>
      <c r="AV241" s="11" t="s">
        <v>81</v>
      </c>
      <c r="AW241" s="11" t="s">
        <v>33</v>
      </c>
      <c r="AX241" s="11" t="s">
        <v>72</v>
      </c>
      <c r="AY241" s="193" t="s">
        <v>124</v>
      </c>
    </row>
    <row r="242" spans="2:65" s="12" customFormat="1" ht="11.25">
      <c r="B242" s="194"/>
      <c r="C242" s="195"/>
      <c r="D242" s="184" t="s">
        <v>133</v>
      </c>
      <c r="E242" s="196" t="s">
        <v>19</v>
      </c>
      <c r="F242" s="197" t="s">
        <v>150</v>
      </c>
      <c r="G242" s="195"/>
      <c r="H242" s="198">
        <v>3.5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133</v>
      </c>
      <c r="AU242" s="204" t="s">
        <v>81</v>
      </c>
      <c r="AV242" s="12" t="s">
        <v>131</v>
      </c>
      <c r="AW242" s="12" t="s">
        <v>33</v>
      </c>
      <c r="AX242" s="12" t="s">
        <v>77</v>
      </c>
      <c r="AY242" s="204" t="s">
        <v>124</v>
      </c>
    </row>
    <row r="243" spans="2:65" s="1" customFormat="1" ht="16.5" customHeight="1">
      <c r="B243" s="34"/>
      <c r="C243" s="205" t="s">
        <v>383</v>
      </c>
      <c r="D243" s="205" t="s">
        <v>218</v>
      </c>
      <c r="E243" s="206" t="s">
        <v>384</v>
      </c>
      <c r="F243" s="207" t="s">
        <v>385</v>
      </c>
      <c r="G243" s="208" t="s">
        <v>259</v>
      </c>
      <c r="H243" s="209">
        <v>1.5</v>
      </c>
      <c r="I243" s="210"/>
      <c r="J243" s="211">
        <f>ROUND(I243*H243,2)</f>
        <v>0</v>
      </c>
      <c r="K243" s="207" t="s">
        <v>130</v>
      </c>
      <c r="L243" s="212"/>
      <c r="M243" s="213" t="s">
        <v>19</v>
      </c>
      <c r="N243" s="214" t="s">
        <v>43</v>
      </c>
      <c r="O243" s="60"/>
      <c r="P243" s="179">
        <f>O243*H243</f>
        <v>0</v>
      </c>
      <c r="Q243" s="179">
        <v>2.7E-4</v>
      </c>
      <c r="R243" s="179">
        <f>Q243*H243</f>
        <v>4.0499999999999998E-4</v>
      </c>
      <c r="S243" s="179">
        <v>0</v>
      </c>
      <c r="T243" s="180">
        <f>S243*H243</f>
        <v>0</v>
      </c>
      <c r="AR243" s="17" t="s">
        <v>290</v>
      </c>
      <c r="AT243" s="17" t="s">
        <v>218</v>
      </c>
      <c r="AU243" s="17" t="s">
        <v>81</v>
      </c>
      <c r="AY243" s="17" t="s">
        <v>124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7" t="s">
        <v>77</v>
      </c>
      <c r="BK243" s="181">
        <f>ROUND(I243*H243,2)</f>
        <v>0</v>
      </c>
      <c r="BL243" s="17" t="s">
        <v>205</v>
      </c>
      <c r="BM243" s="17" t="s">
        <v>386</v>
      </c>
    </row>
    <row r="244" spans="2:65" s="13" customFormat="1" ht="11.25">
      <c r="B244" s="215"/>
      <c r="C244" s="216"/>
      <c r="D244" s="184" t="s">
        <v>133</v>
      </c>
      <c r="E244" s="217" t="s">
        <v>19</v>
      </c>
      <c r="F244" s="218" t="s">
        <v>387</v>
      </c>
      <c r="G244" s="216"/>
      <c r="H244" s="217" t="s">
        <v>19</v>
      </c>
      <c r="I244" s="219"/>
      <c r="J244" s="216"/>
      <c r="K244" s="216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133</v>
      </c>
      <c r="AU244" s="224" t="s">
        <v>81</v>
      </c>
      <c r="AV244" s="13" t="s">
        <v>77</v>
      </c>
      <c r="AW244" s="13" t="s">
        <v>33</v>
      </c>
      <c r="AX244" s="13" t="s">
        <v>72</v>
      </c>
      <c r="AY244" s="224" t="s">
        <v>124</v>
      </c>
    </row>
    <row r="245" spans="2:65" s="11" customFormat="1" ht="11.25">
      <c r="B245" s="182"/>
      <c r="C245" s="183"/>
      <c r="D245" s="184" t="s">
        <v>133</v>
      </c>
      <c r="E245" s="185" t="s">
        <v>19</v>
      </c>
      <c r="F245" s="186" t="s">
        <v>388</v>
      </c>
      <c r="G245" s="183"/>
      <c r="H245" s="187">
        <v>1.1499999999999999</v>
      </c>
      <c r="I245" s="188"/>
      <c r="J245" s="183"/>
      <c r="K245" s="183"/>
      <c r="L245" s="189"/>
      <c r="M245" s="190"/>
      <c r="N245" s="191"/>
      <c r="O245" s="191"/>
      <c r="P245" s="191"/>
      <c r="Q245" s="191"/>
      <c r="R245" s="191"/>
      <c r="S245" s="191"/>
      <c r="T245" s="192"/>
      <c r="AT245" s="193" t="s">
        <v>133</v>
      </c>
      <c r="AU245" s="193" t="s">
        <v>81</v>
      </c>
      <c r="AV245" s="11" t="s">
        <v>81</v>
      </c>
      <c r="AW245" s="11" t="s">
        <v>33</v>
      </c>
      <c r="AX245" s="11" t="s">
        <v>72</v>
      </c>
      <c r="AY245" s="193" t="s">
        <v>124</v>
      </c>
    </row>
    <row r="246" spans="2:65" s="12" customFormat="1" ht="11.25">
      <c r="B246" s="194"/>
      <c r="C246" s="195"/>
      <c r="D246" s="184" t="s">
        <v>133</v>
      </c>
      <c r="E246" s="196" t="s">
        <v>19</v>
      </c>
      <c r="F246" s="197" t="s">
        <v>150</v>
      </c>
      <c r="G246" s="195"/>
      <c r="H246" s="198">
        <v>1.1499999999999999</v>
      </c>
      <c r="I246" s="199"/>
      <c r="J246" s="195"/>
      <c r="K246" s="195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133</v>
      </c>
      <c r="AU246" s="204" t="s">
        <v>81</v>
      </c>
      <c r="AV246" s="12" t="s">
        <v>131</v>
      </c>
      <c r="AW246" s="12" t="s">
        <v>33</v>
      </c>
      <c r="AX246" s="12" t="s">
        <v>72</v>
      </c>
      <c r="AY246" s="204" t="s">
        <v>124</v>
      </c>
    </row>
    <row r="247" spans="2:65" s="11" customFormat="1" ht="11.25">
      <c r="B247" s="182"/>
      <c r="C247" s="183"/>
      <c r="D247" s="184" t="s">
        <v>133</v>
      </c>
      <c r="E247" s="185" t="s">
        <v>19</v>
      </c>
      <c r="F247" s="186" t="s">
        <v>389</v>
      </c>
      <c r="G247" s="183"/>
      <c r="H247" s="187">
        <v>1.5</v>
      </c>
      <c r="I247" s="188"/>
      <c r="J247" s="183"/>
      <c r="K247" s="183"/>
      <c r="L247" s="189"/>
      <c r="M247" s="190"/>
      <c r="N247" s="191"/>
      <c r="O247" s="191"/>
      <c r="P247" s="191"/>
      <c r="Q247" s="191"/>
      <c r="R247" s="191"/>
      <c r="S247" s="191"/>
      <c r="T247" s="192"/>
      <c r="AT247" s="193" t="s">
        <v>133</v>
      </c>
      <c r="AU247" s="193" t="s">
        <v>81</v>
      </c>
      <c r="AV247" s="11" t="s">
        <v>81</v>
      </c>
      <c r="AW247" s="11" t="s">
        <v>33</v>
      </c>
      <c r="AX247" s="11" t="s">
        <v>72</v>
      </c>
      <c r="AY247" s="193" t="s">
        <v>124</v>
      </c>
    </row>
    <row r="248" spans="2:65" s="12" customFormat="1" ht="11.25">
      <c r="B248" s="194"/>
      <c r="C248" s="195"/>
      <c r="D248" s="184" t="s">
        <v>133</v>
      </c>
      <c r="E248" s="196" t="s">
        <v>19</v>
      </c>
      <c r="F248" s="197" t="s">
        <v>150</v>
      </c>
      <c r="G248" s="195"/>
      <c r="H248" s="198">
        <v>1.5</v>
      </c>
      <c r="I248" s="199"/>
      <c r="J248" s="195"/>
      <c r="K248" s="195"/>
      <c r="L248" s="200"/>
      <c r="M248" s="201"/>
      <c r="N248" s="202"/>
      <c r="O248" s="202"/>
      <c r="P248" s="202"/>
      <c r="Q248" s="202"/>
      <c r="R248" s="202"/>
      <c r="S248" s="202"/>
      <c r="T248" s="203"/>
      <c r="AT248" s="204" t="s">
        <v>133</v>
      </c>
      <c r="AU248" s="204" t="s">
        <v>81</v>
      </c>
      <c r="AV248" s="12" t="s">
        <v>131</v>
      </c>
      <c r="AW248" s="12" t="s">
        <v>33</v>
      </c>
      <c r="AX248" s="12" t="s">
        <v>77</v>
      </c>
      <c r="AY248" s="204" t="s">
        <v>124</v>
      </c>
    </row>
    <row r="249" spans="2:65" s="1" customFormat="1" ht="16.5" customHeight="1">
      <c r="B249" s="34"/>
      <c r="C249" s="205" t="s">
        <v>390</v>
      </c>
      <c r="D249" s="205" t="s">
        <v>218</v>
      </c>
      <c r="E249" s="206" t="s">
        <v>391</v>
      </c>
      <c r="F249" s="207" t="s">
        <v>392</v>
      </c>
      <c r="G249" s="208" t="s">
        <v>259</v>
      </c>
      <c r="H249" s="209">
        <v>51</v>
      </c>
      <c r="I249" s="210"/>
      <c r="J249" s="211">
        <f>ROUND(I249*H249,2)</f>
        <v>0</v>
      </c>
      <c r="K249" s="207" t="s">
        <v>130</v>
      </c>
      <c r="L249" s="212"/>
      <c r="M249" s="213" t="s">
        <v>19</v>
      </c>
      <c r="N249" s="214" t="s">
        <v>43</v>
      </c>
      <c r="O249" s="60"/>
      <c r="P249" s="179">
        <f>O249*H249</f>
        <v>0</v>
      </c>
      <c r="Q249" s="179">
        <v>2.9E-4</v>
      </c>
      <c r="R249" s="179">
        <f>Q249*H249</f>
        <v>1.4789999999999999E-2</v>
      </c>
      <c r="S249" s="179">
        <v>0</v>
      </c>
      <c r="T249" s="180">
        <f>S249*H249</f>
        <v>0</v>
      </c>
      <c r="AR249" s="17" t="s">
        <v>290</v>
      </c>
      <c r="AT249" s="17" t="s">
        <v>218</v>
      </c>
      <c r="AU249" s="17" t="s">
        <v>81</v>
      </c>
      <c r="AY249" s="17" t="s">
        <v>124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7" t="s">
        <v>77</v>
      </c>
      <c r="BK249" s="181">
        <f>ROUND(I249*H249,2)</f>
        <v>0</v>
      </c>
      <c r="BL249" s="17" t="s">
        <v>205</v>
      </c>
      <c r="BM249" s="17" t="s">
        <v>393</v>
      </c>
    </row>
    <row r="250" spans="2:65" s="13" customFormat="1" ht="11.25">
      <c r="B250" s="215"/>
      <c r="C250" s="216"/>
      <c r="D250" s="184" t="s">
        <v>133</v>
      </c>
      <c r="E250" s="217" t="s">
        <v>19</v>
      </c>
      <c r="F250" s="218" t="s">
        <v>379</v>
      </c>
      <c r="G250" s="216"/>
      <c r="H250" s="217" t="s">
        <v>19</v>
      </c>
      <c r="I250" s="219"/>
      <c r="J250" s="216"/>
      <c r="K250" s="216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133</v>
      </c>
      <c r="AU250" s="224" t="s">
        <v>81</v>
      </c>
      <c r="AV250" s="13" t="s">
        <v>77</v>
      </c>
      <c r="AW250" s="13" t="s">
        <v>33</v>
      </c>
      <c r="AX250" s="13" t="s">
        <v>72</v>
      </c>
      <c r="AY250" s="224" t="s">
        <v>124</v>
      </c>
    </row>
    <row r="251" spans="2:65" s="11" customFormat="1" ht="22.5">
      <c r="B251" s="182"/>
      <c r="C251" s="183"/>
      <c r="D251" s="184" t="s">
        <v>133</v>
      </c>
      <c r="E251" s="185" t="s">
        <v>19</v>
      </c>
      <c r="F251" s="186" t="s">
        <v>394</v>
      </c>
      <c r="G251" s="183"/>
      <c r="H251" s="187">
        <v>44.2</v>
      </c>
      <c r="I251" s="188"/>
      <c r="J251" s="183"/>
      <c r="K251" s="183"/>
      <c r="L251" s="189"/>
      <c r="M251" s="190"/>
      <c r="N251" s="191"/>
      <c r="O251" s="191"/>
      <c r="P251" s="191"/>
      <c r="Q251" s="191"/>
      <c r="R251" s="191"/>
      <c r="S251" s="191"/>
      <c r="T251" s="192"/>
      <c r="AT251" s="193" t="s">
        <v>133</v>
      </c>
      <c r="AU251" s="193" t="s">
        <v>81</v>
      </c>
      <c r="AV251" s="11" t="s">
        <v>81</v>
      </c>
      <c r="AW251" s="11" t="s">
        <v>33</v>
      </c>
      <c r="AX251" s="11" t="s">
        <v>72</v>
      </c>
      <c r="AY251" s="193" t="s">
        <v>124</v>
      </c>
    </row>
    <row r="252" spans="2:65" s="12" customFormat="1" ht="11.25">
      <c r="B252" s="194"/>
      <c r="C252" s="195"/>
      <c r="D252" s="184" t="s">
        <v>133</v>
      </c>
      <c r="E252" s="196" t="s">
        <v>19</v>
      </c>
      <c r="F252" s="197" t="s">
        <v>150</v>
      </c>
      <c r="G252" s="195"/>
      <c r="H252" s="198">
        <v>44.2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133</v>
      </c>
      <c r="AU252" s="204" t="s">
        <v>81</v>
      </c>
      <c r="AV252" s="12" t="s">
        <v>131</v>
      </c>
      <c r="AW252" s="12" t="s">
        <v>33</v>
      </c>
      <c r="AX252" s="12" t="s">
        <v>72</v>
      </c>
      <c r="AY252" s="204" t="s">
        <v>124</v>
      </c>
    </row>
    <row r="253" spans="2:65" s="11" customFormat="1" ht="11.25">
      <c r="B253" s="182"/>
      <c r="C253" s="183"/>
      <c r="D253" s="184" t="s">
        <v>133</v>
      </c>
      <c r="E253" s="185" t="s">
        <v>19</v>
      </c>
      <c r="F253" s="186" t="s">
        <v>395</v>
      </c>
      <c r="G253" s="183"/>
      <c r="H253" s="187">
        <v>50.83</v>
      </c>
      <c r="I253" s="188"/>
      <c r="J253" s="183"/>
      <c r="K253" s="183"/>
      <c r="L253" s="189"/>
      <c r="M253" s="190"/>
      <c r="N253" s="191"/>
      <c r="O253" s="191"/>
      <c r="P253" s="191"/>
      <c r="Q253" s="191"/>
      <c r="R253" s="191"/>
      <c r="S253" s="191"/>
      <c r="T253" s="192"/>
      <c r="AT253" s="193" t="s">
        <v>133</v>
      </c>
      <c r="AU253" s="193" t="s">
        <v>81</v>
      </c>
      <c r="AV253" s="11" t="s">
        <v>81</v>
      </c>
      <c r="AW253" s="11" t="s">
        <v>33</v>
      </c>
      <c r="AX253" s="11" t="s">
        <v>72</v>
      </c>
      <c r="AY253" s="193" t="s">
        <v>124</v>
      </c>
    </row>
    <row r="254" spans="2:65" s="12" customFormat="1" ht="11.25">
      <c r="B254" s="194"/>
      <c r="C254" s="195"/>
      <c r="D254" s="184" t="s">
        <v>133</v>
      </c>
      <c r="E254" s="196" t="s">
        <v>19</v>
      </c>
      <c r="F254" s="197" t="s">
        <v>150</v>
      </c>
      <c r="G254" s="195"/>
      <c r="H254" s="198">
        <v>50.83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133</v>
      </c>
      <c r="AU254" s="204" t="s">
        <v>81</v>
      </c>
      <c r="AV254" s="12" t="s">
        <v>131</v>
      </c>
      <c r="AW254" s="12" t="s">
        <v>33</v>
      </c>
      <c r="AX254" s="12" t="s">
        <v>72</v>
      </c>
      <c r="AY254" s="204" t="s">
        <v>124</v>
      </c>
    </row>
    <row r="255" spans="2:65" s="11" customFormat="1" ht="11.25">
      <c r="B255" s="182"/>
      <c r="C255" s="183"/>
      <c r="D255" s="184" t="s">
        <v>133</v>
      </c>
      <c r="E255" s="185" t="s">
        <v>19</v>
      </c>
      <c r="F255" s="186" t="s">
        <v>390</v>
      </c>
      <c r="G255" s="183"/>
      <c r="H255" s="187">
        <v>51</v>
      </c>
      <c r="I255" s="188"/>
      <c r="J255" s="183"/>
      <c r="K255" s="183"/>
      <c r="L255" s="189"/>
      <c r="M255" s="190"/>
      <c r="N255" s="191"/>
      <c r="O255" s="191"/>
      <c r="P255" s="191"/>
      <c r="Q255" s="191"/>
      <c r="R255" s="191"/>
      <c r="S255" s="191"/>
      <c r="T255" s="192"/>
      <c r="AT255" s="193" t="s">
        <v>133</v>
      </c>
      <c r="AU255" s="193" t="s">
        <v>81</v>
      </c>
      <c r="AV255" s="11" t="s">
        <v>81</v>
      </c>
      <c r="AW255" s="11" t="s">
        <v>33</v>
      </c>
      <c r="AX255" s="11" t="s">
        <v>72</v>
      </c>
      <c r="AY255" s="193" t="s">
        <v>124</v>
      </c>
    </row>
    <row r="256" spans="2:65" s="12" customFormat="1" ht="11.25">
      <c r="B256" s="194"/>
      <c r="C256" s="195"/>
      <c r="D256" s="184" t="s">
        <v>133</v>
      </c>
      <c r="E256" s="196" t="s">
        <v>19</v>
      </c>
      <c r="F256" s="197" t="s">
        <v>150</v>
      </c>
      <c r="G256" s="195"/>
      <c r="H256" s="198">
        <v>51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133</v>
      </c>
      <c r="AU256" s="204" t="s">
        <v>81</v>
      </c>
      <c r="AV256" s="12" t="s">
        <v>131</v>
      </c>
      <c r="AW256" s="12" t="s">
        <v>33</v>
      </c>
      <c r="AX256" s="12" t="s">
        <v>77</v>
      </c>
      <c r="AY256" s="204" t="s">
        <v>124</v>
      </c>
    </row>
    <row r="257" spans="2:65" s="1" customFormat="1" ht="16.5" customHeight="1">
      <c r="B257" s="34"/>
      <c r="C257" s="205" t="s">
        <v>396</v>
      </c>
      <c r="D257" s="205" t="s">
        <v>218</v>
      </c>
      <c r="E257" s="206" t="s">
        <v>397</v>
      </c>
      <c r="F257" s="207" t="s">
        <v>398</v>
      </c>
      <c r="G257" s="208" t="s">
        <v>259</v>
      </c>
      <c r="H257" s="209">
        <v>23.5</v>
      </c>
      <c r="I257" s="210"/>
      <c r="J257" s="211">
        <f>ROUND(I257*H257,2)</f>
        <v>0</v>
      </c>
      <c r="K257" s="207" t="s">
        <v>130</v>
      </c>
      <c r="L257" s="212"/>
      <c r="M257" s="213" t="s">
        <v>19</v>
      </c>
      <c r="N257" s="214" t="s">
        <v>43</v>
      </c>
      <c r="O257" s="60"/>
      <c r="P257" s="179">
        <f>O257*H257</f>
        <v>0</v>
      </c>
      <c r="Q257" s="179">
        <v>2.9E-4</v>
      </c>
      <c r="R257" s="179">
        <f>Q257*H257</f>
        <v>6.8149999999999999E-3</v>
      </c>
      <c r="S257" s="179">
        <v>0</v>
      </c>
      <c r="T257" s="180">
        <f>S257*H257</f>
        <v>0</v>
      </c>
      <c r="AR257" s="17" t="s">
        <v>290</v>
      </c>
      <c r="AT257" s="17" t="s">
        <v>218</v>
      </c>
      <c r="AU257" s="17" t="s">
        <v>81</v>
      </c>
      <c r="AY257" s="17" t="s">
        <v>124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7" t="s">
        <v>77</v>
      </c>
      <c r="BK257" s="181">
        <f>ROUND(I257*H257,2)</f>
        <v>0</v>
      </c>
      <c r="BL257" s="17" t="s">
        <v>205</v>
      </c>
      <c r="BM257" s="17" t="s">
        <v>399</v>
      </c>
    </row>
    <row r="258" spans="2:65" s="13" customFormat="1" ht="11.25">
      <c r="B258" s="215"/>
      <c r="C258" s="216"/>
      <c r="D258" s="184" t="s">
        <v>133</v>
      </c>
      <c r="E258" s="217" t="s">
        <v>19</v>
      </c>
      <c r="F258" s="218" t="s">
        <v>387</v>
      </c>
      <c r="G258" s="216"/>
      <c r="H258" s="217" t="s">
        <v>19</v>
      </c>
      <c r="I258" s="219"/>
      <c r="J258" s="216"/>
      <c r="K258" s="216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133</v>
      </c>
      <c r="AU258" s="224" t="s">
        <v>81</v>
      </c>
      <c r="AV258" s="13" t="s">
        <v>77</v>
      </c>
      <c r="AW258" s="13" t="s">
        <v>33</v>
      </c>
      <c r="AX258" s="13" t="s">
        <v>72</v>
      </c>
      <c r="AY258" s="224" t="s">
        <v>124</v>
      </c>
    </row>
    <row r="259" spans="2:65" s="11" customFormat="1" ht="11.25">
      <c r="B259" s="182"/>
      <c r="C259" s="183"/>
      <c r="D259" s="184" t="s">
        <v>133</v>
      </c>
      <c r="E259" s="185" t="s">
        <v>19</v>
      </c>
      <c r="F259" s="186" t="s">
        <v>400</v>
      </c>
      <c r="G259" s="183"/>
      <c r="H259" s="187">
        <v>20.3</v>
      </c>
      <c r="I259" s="188"/>
      <c r="J259" s="183"/>
      <c r="K259" s="183"/>
      <c r="L259" s="189"/>
      <c r="M259" s="190"/>
      <c r="N259" s="191"/>
      <c r="O259" s="191"/>
      <c r="P259" s="191"/>
      <c r="Q259" s="191"/>
      <c r="R259" s="191"/>
      <c r="S259" s="191"/>
      <c r="T259" s="192"/>
      <c r="AT259" s="193" t="s">
        <v>133</v>
      </c>
      <c r="AU259" s="193" t="s">
        <v>81</v>
      </c>
      <c r="AV259" s="11" t="s">
        <v>81</v>
      </c>
      <c r="AW259" s="11" t="s">
        <v>33</v>
      </c>
      <c r="AX259" s="11" t="s">
        <v>72</v>
      </c>
      <c r="AY259" s="193" t="s">
        <v>124</v>
      </c>
    </row>
    <row r="260" spans="2:65" s="12" customFormat="1" ht="11.25">
      <c r="B260" s="194"/>
      <c r="C260" s="195"/>
      <c r="D260" s="184" t="s">
        <v>133</v>
      </c>
      <c r="E260" s="196" t="s">
        <v>19</v>
      </c>
      <c r="F260" s="197" t="s">
        <v>150</v>
      </c>
      <c r="G260" s="195"/>
      <c r="H260" s="198">
        <v>20.3</v>
      </c>
      <c r="I260" s="199"/>
      <c r="J260" s="195"/>
      <c r="K260" s="195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133</v>
      </c>
      <c r="AU260" s="204" t="s">
        <v>81</v>
      </c>
      <c r="AV260" s="12" t="s">
        <v>131</v>
      </c>
      <c r="AW260" s="12" t="s">
        <v>33</v>
      </c>
      <c r="AX260" s="12" t="s">
        <v>72</v>
      </c>
      <c r="AY260" s="204" t="s">
        <v>124</v>
      </c>
    </row>
    <row r="261" spans="2:65" s="11" customFormat="1" ht="11.25">
      <c r="B261" s="182"/>
      <c r="C261" s="183"/>
      <c r="D261" s="184" t="s">
        <v>133</v>
      </c>
      <c r="E261" s="185" t="s">
        <v>19</v>
      </c>
      <c r="F261" s="186" t="s">
        <v>401</v>
      </c>
      <c r="G261" s="183"/>
      <c r="H261" s="187">
        <v>23.344999999999999</v>
      </c>
      <c r="I261" s="188"/>
      <c r="J261" s="183"/>
      <c r="K261" s="183"/>
      <c r="L261" s="189"/>
      <c r="M261" s="190"/>
      <c r="N261" s="191"/>
      <c r="O261" s="191"/>
      <c r="P261" s="191"/>
      <c r="Q261" s="191"/>
      <c r="R261" s="191"/>
      <c r="S261" s="191"/>
      <c r="T261" s="192"/>
      <c r="AT261" s="193" t="s">
        <v>133</v>
      </c>
      <c r="AU261" s="193" t="s">
        <v>81</v>
      </c>
      <c r="AV261" s="11" t="s">
        <v>81</v>
      </c>
      <c r="AW261" s="11" t="s">
        <v>33</v>
      </c>
      <c r="AX261" s="11" t="s">
        <v>72</v>
      </c>
      <c r="AY261" s="193" t="s">
        <v>124</v>
      </c>
    </row>
    <row r="262" spans="2:65" s="12" customFormat="1" ht="11.25">
      <c r="B262" s="194"/>
      <c r="C262" s="195"/>
      <c r="D262" s="184" t="s">
        <v>133</v>
      </c>
      <c r="E262" s="196" t="s">
        <v>19</v>
      </c>
      <c r="F262" s="197" t="s">
        <v>150</v>
      </c>
      <c r="G262" s="195"/>
      <c r="H262" s="198">
        <v>23.344999999999999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133</v>
      </c>
      <c r="AU262" s="204" t="s">
        <v>81</v>
      </c>
      <c r="AV262" s="12" t="s">
        <v>131</v>
      </c>
      <c r="AW262" s="12" t="s">
        <v>33</v>
      </c>
      <c r="AX262" s="12" t="s">
        <v>72</v>
      </c>
      <c r="AY262" s="204" t="s">
        <v>124</v>
      </c>
    </row>
    <row r="263" spans="2:65" s="11" customFormat="1" ht="11.25">
      <c r="B263" s="182"/>
      <c r="C263" s="183"/>
      <c r="D263" s="184" t="s">
        <v>133</v>
      </c>
      <c r="E263" s="185" t="s">
        <v>19</v>
      </c>
      <c r="F263" s="186" t="s">
        <v>402</v>
      </c>
      <c r="G263" s="183"/>
      <c r="H263" s="187">
        <v>23.5</v>
      </c>
      <c r="I263" s="188"/>
      <c r="J263" s="183"/>
      <c r="K263" s="183"/>
      <c r="L263" s="189"/>
      <c r="M263" s="190"/>
      <c r="N263" s="191"/>
      <c r="O263" s="191"/>
      <c r="P263" s="191"/>
      <c r="Q263" s="191"/>
      <c r="R263" s="191"/>
      <c r="S263" s="191"/>
      <c r="T263" s="192"/>
      <c r="AT263" s="193" t="s">
        <v>133</v>
      </c>
      <c r="AU263" s="193" t="s">
        <v>81</v>
      </c>
      <c r="AV263" s="11" t="s">
        <v>81</v>
      </c>
      <c r="AW263" s="11" t="s">
        <v>33</v>
      </c>
      <c r="AX263" s="11" t="s">
        <v>72</v>
      </c>
      <c r="AY263" s="193" t="s">
        <v>124</v>
      </c>
    </row>
    <row r="264" spans="2:65" s="12" customFormat="1" ht="11.25">
      <c r="B264" s="194"/>
      <c r="C264" s="195"/>
      <c r="D264" s="184" t="s">
        <v>133</v>
      </c>
      <c r="E264" s="196" t="s">
        <v>19</v>
      </c>
      <c r="F264" s="197" t="s">
        <v>150</v>
      </c>
      <c r="G264" s="195"/>
      <c r="H264" s="198">
        <v>23.5</v>
      </c>
      <c r="I264" s="199"/>
      <c r="J264" s="195"/>
      <c r="K264" s="195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133</v>
      </c>
      <c r="AU264" s="204" t="s">
        <v>81</v>
      </c>
      <c r="AV264" s="12" t="s">
        <v>131</v>
      </c>
      <c r="AW264" s="12" t="s">
        <v>33</v>
      </c>
      <c r="AX264" s="12" t="s">
        <v>77</v>
      </c>
      <c r="AY264" s="204" t="s">
        <v>124</v>
      </c>
    </row>
    <row r="265" spans="2:65" s="1" customFormat="1" ht="16.5" customHeight="1">
      <c r="B265" s="34"/>
      <c r="C265" s="205" t="s">
        <v>403</v>
      </c>
      <c r="D265" s="205" t="s">
        <v>218</v>
      </c>
      <c r="E265" s="206" t="s">
        <v>404</v>
      </c>
      <c r="F265" s="207" t="s">
        <v>405</v>
      </c>
      <c r="G265" s="208" t="s">
        <v>259</v>
      </c>
      <c r="H265" s="209">
        <v>26</v>
      </c>
      <c r="I265" s="210"/>
      <c r="J265" s="211">
        <f>ROUND(I265*H265,2)</f>
        <v>0</v>
      </c>
      <c r="K265" s="207" t="s">
        <v>130</v>
      </c>
      <c r="L265" s="212"/>
      <c r="M265" s="213" t="s">
        <v>19</v>
      </c>
      <c r="N265" s="214" t="s">
        <v>43</v>
      </c>
      <c r="O265" s="60"/>
      <c r="P265" s="179">
        <f>O265*H265</f>
        <v>0</v>
      </c>
      <c r="Q265" s="179">
        <v>3.2000000000000003E-4</v>
      </c>
      <c r="R265" s="179">
        <f>Q265*H265</f>
        <v>8.320000000000001E-3</v>
      </c>
      <c r="S265" s="179">
        <v>0</v>
      </c>
      <c r="T265" s="180">
        <f>S265*H265</f>
        <v>0</v>
      </c>
      <c r="AR265" s="17" t="s">
        <v>290</v>
      </c>
      <c r="AT265" s="17" t="s">
        <v>218</v>
      </c>
      <c r="AU265" s="17" t="s">
        <v>81</v>
      </c>
      <c r="AY265" s="17" t="s">
        <v>124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7" t="s">
        <v>77</v>
      </c>
      <c r="BK265" s="181">
        <f>ROUND(I265*H265,2)</f>
        <v>0</v>
      </c>
      <c r="BL265" s="17" t="s">
        <v>205</v>
      </c>
      <c r="BM265" s="17" t="s">
        <v>406</v>
      </c>
    </row>
    <row r="266" spans="2:65" s="13" customFormat="1" ht="11.25">
      <c r="B266" s="215"/>
      <c r="C266" s="216"/>
      <c r="D266" s="184" t="s">
        <v>133</v>
      </c>
      <c r="E266" s="217" t="s">
        <v>19</v>
      </c>
      <c r="F266" s="218" t="s">
        <v>407</v>
      </c>
      <c r="G266" s="216"/>
      <c r="H266" s="217" t="s">
        <v>19</v>
      </c>
      <c r="I266" s="219"/>
      <c r="J266" s="216"/>
      <c r="K266" s="216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133</v>
      </c>
      <c r="AU266" s="224" t="s">
        <v>81</v>
      </c>
      <c r="AV266" s="13" t="s">
        <v>77</v>
      </c>
      <c r="AW266" s="13" t="s">
        <v>33</v>
      </c>
      <c r="AX266" s="13" t="s">
        <v>72</v>
      </c>
      <c r="AY266" s="224" t="s">
        <v>124</v>
      </c>
    </row>
    <row r="267" spans="2:65" s="11" customFormat="1" ht="11.25">
      <c r="B267" s="182"/>
      <c r="C267" s="183"/>
      <c r="D267" s="184" t="s">
        <v>133</v>
      </c>
      <c r="E267" s="185" t="s">
        <v>19</v>
      </c>
      <c r="F267" s="186" t="s">
        <v>408</v>
      </c>
      <c r="G267" s="183"/>
      <c r="H267" s="187">
        <v>22.1</v>
      </c>
      <c r="I267" s="188"/>
      <c r="J267" s="183"/>
      <c r="K267" s="183"/>
      <c r="L267" s="189"/>
      <c r="M267" s="190"/>
      <c r="N267" s="191"/>
      <c r="O267" s="191"/>
      <c r="P267" s="191"/>
      <c r="Q267" s="191"/>
      <c r="R267" s="191"/>
      <c r="S267" s="191"/>
      <c r="T267" s="192"/>
      <c r="AT267" s="193" t="s">
        <v>133</v>
      </c>
      <c r="AU267" s="193" t="s">
        <v>81</v>
      </c>
      <c r="AV267" s="11" t="s">
        <v>81</v>
      </c>
      <c r="AW267" s="11" t="s">
        <v>33</v>
      </c>
      <c r="AX267" s="11" t="s">
        <v>72</v>
      </c>
      <c r="AY267" s="193" t="s">
        <v>124</v>
      </c>
    </row>
    <row r="268" spans="2:65" s="12" customFormat="1" ht="11.25">
      <c r="B268" s="194"/>
      <c r="C268" s="195"/>
      <c r="D268" s="184" t="s">
        <v>133</v>
      </c>
      <c r="E268" s="196" t="s">
        <v>19</v>
      </c>
      <c r="F268" s="197" t="s">
        <v>150</v>
      </c>
      <c r="G268" s="195"/>
      <c r="H268" s="198">
        <v>22.1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133</v>
      </c>
      <c r="AU268" s="204" t="s">
        <v>81</v>
      </c>
      <c r="AV268" s="12" t="s">
        <v>131</v>
      </c>
      <c r="AW268" s="12" t="s">
        <v>33</v>
      </c>
      <c r="AX268" s="12" t="s">
        <v>72</v>
      </c>
      <c r="AY268" s="204" t="s">
        <v>124</v>
      </c>
    </row>
    <row r="269" spans="2:65" s="11" customFormat="1" ht="11.25">
      <c r="B269" s="182"/>
      <c r="C269" s="183"/>
      <c r="D269" s="184" t="s">
        <v>133</v>
      </c>
      <c r="E269" s="185" t="s">
        <v>19</v>
      </c>
      <c r="F269" s="186" t="s">
        <v>409</v>
      </c>
      <c r="G269" s="183"/>
      <c r="H269" s="187">
        <v>25.414999999999999</v>
      </c>
      <c r="I269" s="188"/>
      <c r="J269" s="183"/>
      <c r="K269" s="183"/>
      <c r="L269" s="189"/>
      <c r="M269" s="190"/>
      <c r="N269" s="191"/>
      <c r="O269" s="191"/>
      <c r="P269" s="191"/>
      <c r="Q269" s="191"/>
      <c r="R269" s="191"/>
      <c r="S269" s="191"/>
      <c r="T269" s="192"/>
      <c r="AT269" s="193" t="s">
        <v>133</v>
      </c>
      <c r="AU269" s="193" t="s">
        <v>81</v>
      </c>
      <c r="AV269" s="11" t="s">
        <v>81</v>
      </c>
      <c r="AW269" s="11" t="s">
        <v>33</v>
      </c>
      <c r="AX269" s="11" t="s">
        <v>72</v>
      </c>
      <c r="AY269" s="193" t="s">
        <v>124</v>
      </c>
    </row>
    <row r="270" spans="2:65" s="12" customFormat="1" ht="11.25">
      <c r="B270" s="194"/>
      <c r="C270" s="195"/>
      <c r="D270" s="184" t="s">
        <v>133</v>
      </c>
      <c r="E270" s="196" t="s">
        <v>19</v>
      </c>
      <c r="F270" s="197" t="s">
        <v>150</v>
      </c>
      <c r="G270" s="195"/>
      <c r="H270" s="198">
        <v>25.414999999999999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133</v>
      </c>
      <c r="AU270" s="204" t="s">
        <v>81</v>
      </c>
      <c r="AV270" s="12" t="s">
        <v>131</v>
      </c>
      <c r="AW270" s="12" t="s">
        <v>33</v>
      </c>
      <c r="AX270" s="12" t="s">
        <v>72</v>
      </c>
      <c r="AY270" s="204" t="s">
        <v>124</v>
      </c>
    </row>
    <row r="271" spans="2:65" s="11" customFormat="1" ht="11.25">
      <c r="B271" s="182"/>
      <c r="C271" s="183"/>
      <c r="D271" s="184" t="s">
        <v>133</v>
      </c>
      <c r="E271" s="185" t="s">
        <v>19</v>
      </c>
      <c r="F271" s="186" t="s">
        <v>261</v>
      </c>
      <c r="G271" s="183"/>
      <c r="H271" s="187">
        <v>26</v>
      </c>
      <c r="I271" s="188"/>
      <c r="J271" s="183"/>
      <c r="K271" s="183"/>
      <c r="L271" s="189"/>
      <c r="M271" s="190"/>
      <c r="N271" s="191"/>
      <c r="O271" s="191"/>
      <c r="P271" s="191"/>
      <c r="Q271" s="191"/>
      <c r="R271" s="191"/>
      <c r="S271" s="191"/>
      <c r="T271" s="192"/>
      <c r="AT271" s="193" t="s">
        <v>133</v>
      </c>
      <c r="AU271" s="193" t="s">
        <v>81</v>
      </c>
      <c r="AV271" s="11" t="s">
        <v>81</v>
      </c>
      <c r="AW271" s="11" t="s">
        <v>33</v>
      </c>
      <c r="AX271" s="11" t="s">
        <v>72</v>
      </c>
      <c r="AY271" s="193" t="s">
        <v>124</v>
      </c>
    </row>
    <row r="272" spans="2:65" s="12" customFormat="1" ht="11.25">
      <c r="B272" s="194"/>
      <c r="C272" s="195"/>
      <c r="D272" s="184" t="s">
        <v>133</v>
      </c>
      <c r="E272" s="196" t="s">
        <v>19</v>
      </c>
      <c r="F272" s="197" t="s">
        <v>150</v>
      </c>
      <c r="G272" s="195"/>
      <c r="H272" s="198">
        <v>26</v>
      </c>
      <c r="I272" s="199"/>
      <c r="J272" s="195"/>
      <c r="K272" s="195"/>
      <c r="L272" s="200"/>
      <c r="M272" s="201"/>
      <c r="N272" s="202"/>
      <c r="O272" s="202"/>
      <c r="P272" s="202"/>
      <c r="Q272" s="202"/>
      <c r="R272" s="202"/>
      <c r="S272" s="202"/>
      <c r="T272" s="203"/>
      <c r="AT272" s="204" t="s">
        <v>133</v>
      </c>
      <c r="AU272" s="204" t="s">
        <v>81</v>
      </c>
      <c r="AV272" s="12" t="s">
        <v>131</v>
      </c>
      <c r="AW272" s="12" t="s">
        <v>33</v>
      </c>
      <c r="AX272" s="12" t="s">
        <v>77</v>
      </c>
      <c r="AY272" s="204" t="s">
        <v>124</v>
      </c>
    </row>
    <row r="273" spans="2:65" s="1" customFormat="1" ht="16.5" customHeight="1">
      <c r="B273" s="34"/>
      <c r="C273" s="205" t="s">
        <v>410</v>
      </c>
      <c r="D273" s="205" t="s">
        <v>218</v>
      </c>
      <c r="E273" s="206" t="s">
        <v>411</v>
      </c>
      <c r="F273" s="207" t="s">
        <v>412</v>
      </c>
      <c r="G273" s="208" t="s">
        <v>259</v>
      </c>
      <c r="H273" s="209">
        <v>46</v>
      </c>
      <c r="I273" s="210"/>
      <c r="J273" s="211">
        <f>ROUND(I273*H273,2)</f>
        <v>0</v>
      </c>
      <c r="K273" s="207" t="s">
        <v>130</v>
      </c>
      <c r="L273" s="212"/>
      <c r="M273" s="213" t="s">
        <v>19</v>
      </c>
      <c r="N273" s="214" t="s">
        <v>43</v>
      </c>
      <c r="O273" s="60"/>
      <c r="P273" s="179">
        <f>O273*H273</f>
        <v>0</v>
      </c>
      <c r="Q273" s="179">
        <v>3.6999999999999999E-4</v>
      </c>
      <c r="R273" s="179">
        <f>Q273*H273</f>
        <v>1.702E-2</v>
      </c>
      <c r="S273" s="179">
        <v>0</v>
      </c>
      <c r="T273" s="180">
        <f>S273*H273</f>
        <v>0</v>
      </c>
      <c r="AR273" s="17" t="s">
        <v>290</v>
      </c>
      <c r="AT273" s="17" t="s">
        <v>218</v>
      </c>
      <c r="AU273" s="17" t="s">
        <v>81</v>
      </c>
      <c r="AY273" s="17" t="s">
        <v>124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7" t="s">
        <v>77</v>
      </c>
      <c r="BK273" s="181">
        <f>ROUND(I273*H273,2)</f>
        <v>0</v>
      </c>
      <c r="BL273" s="17" t="s">
        <v>205</v>
      </c>
      <c r="BM273" s="17" t="s">
        <v>413</v>
      </c>
    </row>
    <row r="274" spans="2:65" s="13" customFormat="1" ht="11.25">
      <c r="B274" s="215"/>
      <c r="C274" s="216"/>
      <c r="D274" s="184" t="s">
        <v>133</v>
      </c>
      <c r="E274" s="217" t="s">
        <v>19</v>
      </c>
      <c r="F274" s="218" t="s">
        <v>407</v>
      </c>
      <c r="G274" s="216"/>
      <c r="H274" s="217" t="s">
        <v>19</v>
      </c>
      <c r="I274" s="219"/>
      <c r="J274" s="216"/>
      <c r="K274" s="216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133</v>
      </c>
      <c r="AU274" s="224" t="s">
        <v>81</v>
      </c>
      <c r="AV274" s="13" t="s">
        <v>77</v>
      </c>
      <c r="AW274" s="13" t="s">
        <v>33</v>
      </c>
      <c r="AX274" s="13" t="s">
        <v>72</v>
      </c>
      <c r="AY274" s="224" t="s">
        <v>124</v>
      </c>
    </row>
    <row r="275" spans="2:65" s="11" customFormat="1" ht="11.25">
      <c r="B275" s="182"/>
      <c r="C275" s="183"/>
      <c r="D275" s="184" t="s">
        <v>133</v>
      </c>
      <c r="E275" s="185" t="s">
        <v>19</v>
      </c>
      <c r="F275" s="186" t="s">
        <v>414</v>
      </c>
      <c r="G275" s="183"/>
      <c r="H275" s="187">
        <v>39.99</v>
      </c>
      <c r="I275" s="188"/>
      <c r="J275" s="183"/>
      <c r="K275" s="183"/>
      <c r="L275" s="189"/>
      <c r="M275" s="190"/>
      <c r="N275" s="191"/>
      <c r="O275" s="191"/>
      <c r="P275" s="191"/>
      <c r="Q275" s="191"/>
      <c r="R275" s="191"/>
      <c r="S275" s="191"/>
      <c r="T275" s="192"/>
      <c r="AT275" s="193" t="s">
        <v>133</v>
      </c>
      <c r="AU275" s="193" t="s">
        <v>81</v>
      </c>
      <c r="AV275" s="11" t="s">
        <v>81</v>
      </c>
      <c r="AW275" s="11" t="s">
        <v>33</v>
      </c>
      <c r="AX275" s="11" t="s">
        <v>72</v>
      </c>
      <c r="AY275" s="193" t="s">
        <v>124</v>
      </c>
    </row>
    <row r="276" spans="2:65" s="12" customFormat="1" ht="11.25">
      <c r="B276" s="194"/>
      <c r="C276" s="195"/>
      <c r="D276" s="184" t="s">
        <v>133</v>
      </c>
      <c r="E276" s="196" t="s">
        <v>19</v>
      </c>
      <c r="F276" s="197" t="s">
        <v>150</v>
      </c>
      <c r="G276" s="195"/>
      <c r="H276" s="198">
        <v>39.99</v>
      </c>
      <c r="I276" s="199"/>
      <c r="J276" s="195"/>
      <c r="K276" s="195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133</v>
      </c>
      <c r="AU276" s="204" t="s">
        <v>81</v>
      </c>
      <c r="AV276" s="12" t="s">
        <v>131</v>
      </c>
      <c r="AW276" s="12" t="s">
        <v>33</v>
      </c>
      <c r="AX276" s="12" t="s">
        <v>72</v>
      </c>
      <c r="AY276" s="204" t="s">
        <v>124</v>
      </c>
    </row>
    <row r="277" spans="2:65" s="11" customFormat="1" ht="11.25">
      <c r="B277" s="182"/>
      <c r="C277" s="183"/>
      <c r="D277" s="184" t="s">
        <v>133</v>
      </c>
      <c r="E277" s="185" t="s">
        <v>19</v>
      </c>
      <c r="F277" s="186" t="s">
        <v>415</v>
      </c>
      <c r="G277" s="183"/>
      <c r="H277" s="187">
        <v>45.988999999999997</v>
      </c>
      <c r="I277" s="188"/>
      <c r="J277" s="183"/>
      <c r="K277" s="183"/>
      <c r="L277" s="189"/>
      <c r="M277" s="190"/>
      <c r="N277" s="191"/>
      <c r="O277" s="191"/>
      <c r="P277" s="191"/>
      <c r="Q277" s="191"/>
      <c r="R277" s="191"/>
      <c r="S277" s="191"/>
      <c r="T277" s="192"/>
      <c r="AT277" s="193" t="s">
        <v>133</v>
      </c>
      <c r="AU277" s="193" t="s">
        <v>81</v>
      </c>
      <c r="AV277" s="11" t="s">
        <v>81</v>
      </c>
      <c r="AW277" s="11" t="s">
        <v>33</v>
      </c>
      <c r="AX277" s="11" t="s">
        <v>72</v>
      </c>
      <c r="AY277" s="193" t="s">
        <v>124</v>
      </c>
    </row>
    <row r="278" spans="2:65" s="12" customFormat="1" ht="11.25">
      <c r="B278" s="194"/>
      <c r="C278" s="195"/>
      <c r="D278" s="184" t="s">
        <v>133</v>
      </c>
      <c r="E278" s="196" t="s">
        <v>19</v>
      </c>
      <c r="F278" s="197" t="s">
        <v>150</v>
      </c>
      <c r="G278" s="195"/>
      <c r="H278" s="198">
        <v>45.988999999999997</v>
      </c>
      <c r="I278" s="199"/>
      <c r="J278" s="195"/>
      <c r="K278" s="195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133</v>
      </c>
      <c r="AU278" s="204" t="s">
        <v>81</v>
      </c>
      <c r="AV278" s="12" t="s">
        <v>131</v>
      </c>
      <c r="AW278" s="12" t="s">
        <v>33</v>
      </c>
      <c r="AX278" s="12" t="s">
        <v>72</v>
      </c>
      <c r="AY278" s="204" t="s">
        <v>124</v>
      </c>
    </row>
    <row r="279" spans="2:65" s="11" customFormat="1" ht="11.25">
      <c r="B279" s="182"/>
      <c r="C279" s="183"/>
      <c r="D279" s="184" t="s">
        <v>133</v>
      </c>
      <c r="E279" s="185" t="s">
        <v>19</v>
      </c>
      <c r="F279" s="186" t="s">
        <v>357</v>
      </c>
      <c r="G279" s="183"/>
      <c r="H279" s="187">
        <v>46</v>
      </c>
      <c r="I279" s="188"/>
      <c r="J279" s="183"/>
      <c r="K279" s="183"/>
      <c r="L279" s="189"/>
      <c r="M279" s="190"/>
      <c r="N279" s="191"/>
      <c r="O279" s="191"/>
      <c r="P279" s="191"/>
      <c r="Q279" s="191"/>
      <c r="R279" s="191"/>
      <c r="S279" s="191"/>
      <c r="T279" s="192"/>
      <c r="AT279" s="193" t="s">
        <v>133</v>
      </c>
      <c r="AU279" s="193" t="s">
        <v>81</v>
      </c>
      <c r="AV279" s="11" t="s">
        <v>81</v>
      </c>
      <c r="AW279" s="11" t="s">
        <v>33</v>
      </c>
      <c r="AX279" s="11" t="s">
        <v>72</v>
      </c>
      <c r="AY279" s="193" t="s">
        <v>124</v>
      </c>
    </row>
    <row r="280" spans="2:65" s="12" customFormat="1" ht="11.25">
      <c r="B280" s="194"/>
      <c r="C280" s="195"/>
      <c r="D280" s="184" t="s">
        <v>133</v>
      </c>
      <c r="E280" s="196" t="s">
        <v>19</v>
      </c>
      <c r="F280" s="197" t="s">
        <v>150</v>
      </c>
      <c r="G280" s="195"/>
      <c r="H280" s="198">
        <v>46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133</v>
      </c>
      <c r="AU280" s="204" t="s">
        <v>81</v>
      </c>
      <c r="AV280" s="12" t="s">
        <v>131</v>
      </c>
      <c r="AW280" s="12" t="s">
        <v>33</v>
      </c>
      <c r="AX280" s="12" t="s">
        <v>77</v>
      </c>
      <c r="AY280" s="204" t="s">
        <v>124</v>
      </c>
    </row>
    <row r="281" spans="2:65" s="1" customFormat="1" ht="16.5" customHeight="1">
      <c r="B281" s="34"/>
      <c r="C281" s="205" t="s">
        <v>416</v>
      </c>
      <c r="D281" s="205" t="s">
        <v>218</v>
      </c>
      <c r="E281" s="206" t="s">
        <v>417</v>
      </c>
      <c r="F281" s="207" t="s">
        <v>418</v>
      </c>
      <c r="G281" s="208" t="s">
        <v>259</v>
      </c>
      <c r="H281" s="209">
        <v>55</v>
      </c>
      <c r="I281" s="210"/>
      <c r="J281" s="211">
        <f>ROUND(I281*H281,2)</f>
        <v>0</v>
      </c>
      <c r="K281" s="207" t="s">
        <v>130</v>
      </c>
      <c r="L281" s="212"/>
      <c r="M281" s="213" t="s">
        <v>19</v>
      </c>
      <c r="N281" s="214" t="s">
        <v>43</v>
      </c>
      <c r="O281" s="60"/>
      <c r="P281" s="179">
        <f>O281*H281</f>
        <v>0</v>
      </c>
      <c r="Q281" s="179">
        <v>4.4999999999999999E-4</v>
      </c>
      <c r="R281" s="179">
        <f>Q281*H281</f>
        <v>2.4749999999999998E-2</v>
      </c>
      <c r="S281" s="179">
        <v>0</v>
      </c>
      <c r="T281" s="180">
        <f>S281*H281</f>
        <v>0</v>
      </c>
      <c r="AR281" s="17" t="s">
        <v>290</v>
      </c>
      <c r="AT281" s="17" t="s">
        <v>218</v>
      </c>
      <c r="AU281" s="17" t="s">
        <v>81</v>
      </c>
      <c r="AY281" s="17" t="s">
        <v>124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7" t="s">
        <v>77</v>
      </c>
      <c r="BK281" s="181">
        <f>ROUND(I281*H281,2)</f>
        <v>0</v>
      </c>
      <c r="BL281" s="17" t="s">
        <v>205</v>
      </c>
      <c r="BM281" s="17" t="s">
        <v>419</v>
      </c>
    </row>
    <row r="282" spans="2:65" s="13" customFormat="1" ht="11.25">
      <c r="B282" s="215"/>
      <c r="C282" s="216"/>
      <c r="D282" s="184" t="s">
        <v>133</v>
      </c>
      <c r="E282" s="217" t="s">
        <v>19</v>
      </c>
      <c r="F282" s="218" t="s">
        <v>407</v>
      </c>
      <c r="G282" s="216"/>
      <c r="H282" s="217" t="s">
        <v>19</v>
      </c>
      <c r="I282" s="219"/>
      <c r="J282" s="216"/>
      <c r="K282" s="216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133</v>
      </c>
      <c r="AU282" s="224" t="s">
        <v>81</v>
      </c>
      <c r="AV282" s="13" t="s">
        <v>77</v>
      </c>
      <c r="AW282" s="13" t="s">
        <v>33</v>
      </c>
      <c r="AX282" s="13" t="s">
        <v>72</v>
      </c>
      <c r="AY282" s="224" t="s">
        <v>124</v>
      </c>
    </row>
    <row r="283" spans="2:65" s="11" customFormat="1" ht="11.25">
      <c r="B283" s="182"/>
      <c r="C283" s="183"/>
      <c r="D283" s="184" t="s">
        <v>133</v>
      </c>
      <c r="E283" s="185" t="s">
        <v>19</v>
      </c>
      <c r="F283" s="186" t="s">
        <v>420</v>
      </c>
      <c r="G283" s="183"/>
      <c r="H283" s="187">
        <v>47.76</v>
      </c>
      <c r="I283" s="188"/>
      <c r="J283" s="183"/>
      <c r="K283" s="183"/>
      <c r="L283" s="189"/>
      <c r="M283" s="190"/>
      <c r="N283" s="191"/>
      <c r="O283" s="191"/>
      <c r="P283" s="191"/>
      <c r="Q283" s="191"/>
      <c r="R283" s="191"/>
      <c r="S283" s="191"/>
      <c r="T283" s="192"/>
      <c r="AT283" s="193" t="s">
        <v>133</v>
      </c>
      <c r="AU283" s="193" t="s">
        <v>81</v>
      </c>
      <c r="AV283" s="11" t="s">
        <v>81</v>
      </c>
      <c r="AW283" s="11" t="s">
        <v>33</v>
      </c>
      <c r="AX283" s="11" t="s">
        <v>72</v>
      </c>
      <c r="AY283" s="193" t="s">
        <v>124</v>
      </c>
    </row>
    <row r="284" spans="2:65" s="12" customFormat="1" ht="11.25">
      <c r="B284" s="194"/>
      <c r="C284" s="195"/>
      <c r="D284" s="184" t="s">
        <v>133</v>
      </c>
      <c r="E284" s="196" t="s">
        <v>19</v>
      </c>
      <c r="F284" s="197" t="s">
        <v>150</v>
      </c>
      <c r="G284" s="195"/>
      <c r="H284" s="198">
        <v>47.76</v>
      </c>
      <c r="I284" s="199"/>
      <c r="J284" s="195"/>
      <c r="K284" s="195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133</v>
      </c>
      <c r="AU284" s="204" t="s">
        <v>81</v>
      </c>
      <c r="AV284" s="12" t="s">
        <v>131</v>
      </c>
      <c r="AW284" s="12" t="s">
        <v>33</v>
      </c>
      <c r="AX284" s="12" t="s">
        <v>72</v>
      </c>
      <c r="AY284" s="204" t="s">
        <v>124</v>
      </c>
    </row>
    <row r="285" spans="2:65" s="11" customFormat="1" ht="11.25">
      <c r="B285" s="182"/>
      <c r="C285" s="183"/>
      <c r="D285" s="184" t="s">
        <v>133</v>
      </c>
      <c r="E285" s="185" t="s">
        <v>19</v>
      </c>
      <c r="F285" s="186" t="s">
        <v>421</v>
      </c>
      <c r="G285" s="183"/>
      <c r="H285" s="187">
        <v>54.923999999999999</v>
      </c>
      <c r="I285" s="188"/>
      <c r="J285" s="183"/>
      <c r="K285" s="183"/>
      <c r="L285" s="189"/>
      <c r="M285" s="190"/>
      <c r="N285" s="191"/>
      <c r="O285" s="191"/>
      <c r="P285" s="191"/>
      <c r="Q285" s="191"/>
      <c r="R285" s="191"/>
      <c r="S285" s="191"/>
      <c r="T285" s="192"/>
      <c r="AT285" s="193" t="s">
        <v>133</v>
      </c>
      <c r="AU285" s="193" t="s">
        <v>81</v>
      </c>
      <c r="AV285" s="11" t="s">
        <v>81</v>
      </c>
      <c r="AW285" s="11" t="s">
        <v>33</v>
      </c>
      <c r="AX285" s="11" t="s">
        <v>72</v>
      </c>
      <c r="AY285" s="193" t="s">
        <v>124</v>
      </c>
    </row>
    <row r="286" spans="2:65" s="12" customFormat="1" ht="11.25">
      <c r="B286" s="194"/>
      <c r="C286" s="195"/>
      <c r="D286" s="184" t="s">
        <v>133</v>
      </c>
      <c r="E286" s="196" t="s">
        <v>19</v>
      </c>
      <c r="F286" s="197" t="s">
        <v>150</v>
      </c>
      <c r="G286" s="195"/>
      <c r="H286" s="198">
        <v>54.923999999999999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133</v>
      </c>
      <c r="AU286" s="204" t="s">
        <v>81</v>
      </c>
      <c r="AV286" s="12" t="s">
        <v>131</v>
      </c>
      <c r="AW286" s="12" t="s">
        <v>33</v>
      </c>
      <c r="AX286" s="12" t="s">
        <v>72</v>
      </c>
      <c r="AY286" s="204" t="s">
        <v>124</v>
      </c>
    </row>
    <row r="287" spans="2:65" s="11" customFormat="1" ht="11.25">
      <c r="B287" s="182"/>
      <c r="C287" s="183"/>
      <c r="D287" s="184" t="s">
        <v>133</v>
      </c>
      <c r="E287" s="185" t="s">
        <v>19</v>
      </c>
      <c r="F287" s="186" t="s">
        <v>416</v>
      </c>
      <c r="G287" s="183"/>
      <c r="H287" s="187">
        <v>55</v>
      </c>
      <c r="I287" s="188"/>
      <c r="J287" s="183"/>
      <c r="K287" s="183"/>
      <c r="L287" s="189"/>
      <c r="M287" s="190"/>
      <c r="N287" s="191"/>
      <c r="O287" s="191"/>
      <c r="P287" s="191"/>
      <c r="Q287" s="191"/>
      <c r="R287" s="191"/>
      <c r="S287" s="191"/>
      <c r="T287" s="192"/>
      <c r="AT287" s="193" t="s">
        <v>133</v>
      </c>
      <c r="AU287" s="193" t="s">
        <v>81</v>
      </c>
      <c r="AV287" s="11" t="s">
        <v>81</v>
      </c>
      <c r="AW287" s="11" t="s">
        <v>33</v>
      </c>
      <c r="AX287" s="11" t="s">
        <v>72</v>
      </c>
      <c r="AY287" s="193" t="s">
        <v>124</v>
      </c>
    </row>
    <row r="288" spans="2:65" s="12" customFormat="1" ht="11.25">
      <c r="B288" s="194"/>
      <c r="C288" s="195"/>
      <c r="D288" s="184" t="s">
        <v>133</v>
      </c>
      <c r="E288" s="196" t="s">
        <v>19</v>
      </c>
      <c r="F288" s="197" t="s">
        <v>150</v>
      </c>
      <c r="G288" s="195"/>
      <c r="H288" s="198">
        <v>55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133</v>
      </c>
      <c r="AU288" s="204" t="s">
        <v>81</v>
      </c>
      <c r="AV288" s="12" t="s">
        <v>131</v>
      </c>
      <c r="AW288" s="12" t="s">
        <v>33</v>
      </c>
      <c r="AX288" s="12" t="s">
        <v>77</v>
      </c>
      <c r="AY288" s="204" t="s">
        <v>124</v>
      </c>
    </row>
    <row r="289" spans="2:65" s="1" customFormat="1" ht="16.5" customHeight="1">
      <c r="B289" s="34"/>
      <c r="C289" s="205" t="s">
        <v>422</v>
      </c>
      <c r="D289" s="205" t="s">
        <v>218</v>
      </c>
      <c r="E289" s="206" t="s">
        <v>423</v>
      </c>
      <c r="F289" s="207" t="s">
        <v>424</v>
      </c>
      <c r="G289" s="208" t="s">
        <v>259</v>
      </c>
      <c r="H289" s="209">
        <v>1</v>
      </c>
      <c r="I289" s="210"/>
      <c r="J289" s="211">
        <f>ROUND(I289*H289,2)</f>
        <v>0</v>
      </c>
      <c r="K289" s="207" t="s">
        <v>130</v>
      </c>
      <c r="L289" s="212"/>
      <c r="M289" s="213" t="s">
        <v>19</v>
      </c>
      <c r="N289" s="214" t="s">
        <v>43</v>
      </c>
      <c r="O289" s="60"/>
      <c r="P289" s="179">
        <f>O289*H289</f>
        <v>0</v>
      </c>
      <c r="Q289" s="179">
        <v>5.0000000000000001E-4</v>
      </c>
      <c r="R289" s="179">
        <f>Q289*H289</f>
        <v>5.0000000000000001E-4</v>
      </c>
      <c r="S289" s="179">
        <v>0</v>
      </c>
      <c r="T289" s="180">
        <f>S289*H289</f>
        <v>0</v>
      </c>
      <c r="AR289" s="17" t="s">
        <v>290</v>
      </c>
      <c r="AT289" s="17" t="s">
        <v>218</v>
      </c>
      <c r="AU289" s="17" t="s">
        <v>81</v>
      </c>
      <c r="AY289" s="17" t="s">
        <v>124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7" t="s">
        <v>77</v>
      </c>
      <c r="BK289" s="181">
        <f>ROUND(I289*H289,2)</f>
        <v>0</v>
      </c>
      <c r="BL289" s="17" t="s">
        <v>205</v>
      </c>
      <c r="BM289" s="17" t="s">
        <v>425</v>
      </c>
    </row>
    <row r="290" spans="2:65" s="13" customFormat="1" ht="11.25">
      <c r="B290" s="215"/>
      <c r="C290" s="216"/>
      <c r="D290" s="184" t="s">
        <v>133</v>
      </c>
      <c r="E290" s="217" t="s">
        <v>19</v>
      </c>
      <c r="F290" s="218" t="s">
        <v>379</v>
      </c>
      <c r="G290" s="216"/>
      <c r="H290" s="217" t="s">
        <v>19</v>
      </c>
      <c r="I290" s="219"/>
      <c r="J290" s="216"/>
      <c r="K290" s="216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133</v>
      </c>
      <c r="AU290" s="224" t="s">
        <v>81</v>
      </c>
      <c r="AV290" s="13" t="s">
        <v>77</v>
      </c>
      <c r="AW290" s="13" t="s">
        <v>33</v>
      </c>
      <c r="AX290" s="13" t="s">
        <v>72</v>
      </c>
      <c r="AY290" s="224" t="s">
        <v>124</v>
      </c>
    </row>
    <row r="291" spans="2:65" s="11" customFormat="1" ht="11.25">
      <c r="B291" s="182"/>
      <c r="C291" s="183"/>
      <c r="D291" s="184" t="s">
        <v>133</v>
      </c>
      <c r="E291" s="185" t="s">
        <v>19</v>
      </c>
      <c r="F291" s="186" t="s">
        <v>77</v>
      </c>
      <c r="G291" s="183"/>
      <c r="H291" s="187">
        <v>1</v>
      </c>
      <c r="I291" s="188"/>
      <c r="J291" s="183"/>
      <c r="K291" s="183"/>
      <c r="L291" s="189"/>
      <c r="M291" s="190"/>
      <c r="N291" s="191"/>
      <c r="O291" s="191"/>
      <c r="P291" s="191"/>
      <c r="Q291" s="191"/>
      <c r="R291" s="191"/>
      <c r="S291" s="191"/>
      <c r="T291" s="192"/>
      <c r="AT291" s="193" t="s">
        <v>133</v>
      </c>
      <c r="AU291" s="193" t="s">
        <v>81</v>
      </c>
      <c r="AV291" s="11" t="s">
        <v>81</v>
      </c>
      <c r="AW291" s="11" t="s">
        <v>33</v>
      </c>
      <c r="AX291" s="11" t="s">
        <v>72</v>
      </c>
      <c r="AY291" s="193" t="s">
        <v>124</v>
      </c>
    </row>
    <row r="292" spans="2:65" s="12" customFormat="1" ht="11.25">
      <c r="B292" s="194"/>
      <c r="C292" s="195"/>
      <c r="D292" s="184" t="s">
        <v>133</v>
      </c>
      <c r="E292" s="196" t="s">
        <v>19</v>
      </c>
      <c r="F292" s="197" t="s">
        <v>150</v>
      </c>
      <c r="G292" s="195"/>
      <c r="H292" s="198">
        <v>1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133</v>
      </c>
      <c r="AU292" s="204" t="s">
        <v>81</v>
      </c>
      <c r="AV292" s="12" t="s">
        <v>131</v>
      </c>
      <c r="AW292" s="12" t="s">
        <v>33</v>
      </c>
      <c r="AX292" s="12" t="s">
        <v>77</v>
      </c>
      <c r="AY292" s="204" t="s">
        <v>124</v>
      </c>
    </row>
    <row r="293" spans="2:65" s="1" customFormat="1" ht="16.5" customHeight="1">
      <c r="B293" s="34"/>
      <c r="C293" s="205" t="s">
        <v>426</v>
      </c>
      <c r="D293" s="205" t="s">
        <v>218</v>
      </c>
      <c r="E293" s="206" t="s">
        <v>427</v>
      </c>
      <c r="F293" s="207" t="s">
        <v>428</v>
      </c>
      <c r="G293" s="208" t="s">
        <v>259</v>
      </c>
      <c r="H293" s="209">
        <v>18.5</v>
      </c>
      <c r="I293" s="210"/>
      <c r="J293" s="211">
        <f>ROUND(I293*H293,2)</f>
        <v>0</v>
      </c>
      <c r="K293" s="207" t="s">
        <v>130</v>
      </c>
      <c r="L293" s="212"/>
      <c r="M293" s="213" t="s">
        <v>19</v>
      </c>
      <c r="N293" s="214" t="s">
        <v>43</v>
      </c>
      <c r="O293" s="60"/>
      <c r="P293" s="179">
        <f>O293*H293</f>
        <v>0</v>
      </c>
      <c r="Q293" s="179">
        <v>8.8000000000000003E-4</v>
      </c>
      <c r="R293" s="179">
        <f>Q293*H293</f>
        <v>1.6279999999999999E-2</v>
      </c>
      <c r="S293" s="179">
        <v>0</v>
      </c>
      <c r="T293" s="180">
        <f>S293*H293</f>
        <v>0</v>
      </c>
      <c r="AR293" s="17" t="s">
        <v>290</v>
      </c>
      <c r="AT293" s="17" t="s">
        <v>218</v>
      </c>
      <c r="AU293" s="17" t="s">
        <v>81</v>
      </c>
      <c r="AY293" s="17" t="s">
        <v>124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7" t="s">
        <v>77</v>
      </c>
      <c r="BK293" s="181">
        <f>ROUND(I293*H293,2)</f>
        <v>0</v>
      </c>
      <c r="BL293" s="17" t="s">
        <v>205</v>
      </c>
      <c r="BM293" s="17" t="s">
        <v>429</v>
      </c>
    </row>
    <row r="294" spans="2:65" s="13" customFormat="1" ht="11.25">
      <c r="B294" s="215"/>
      <c r="C294" s="216"/>
      <c r="D294" s="184" t="s">
        <v>133</v>
      </c>
      <c r="E294" s="217" t="s">
        <v>19</v>
      </c>
      <c r="F294" s="218" t="s">
        <v>430</v>
      </c>
      <c r="G294" s="216"/>
      <c r="H294" s="217" t="s">
        <v>19</v>
      </c>
      <c r="I294" s="219"/>
      <c r="J294" s="216"/>
      <c r="K294" s="216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133</v>
      </c>
      <c r="AU294" s="224" t="s">
        <v>81</v>
      </c>
      <c r="AV294" s="13" t="s">
        <v>77</v>
      </c>
      <c r="AW294" s="13" t="s">
        <v>33</v>
      </c>
      <c r="AX294" s="13" t="s">
        <v>72</v>
      </c>
      <c r="AY294" s="224" t="s">
        <v>124</v>
      </c>
    </row>
    <row r="295" spans="2:65" s="11" customFormat="1" ht="11.25">
      <c r="B295" s="182"/>
      <c r="C295" s="183"/>
      <c r="D295" s="184" t="s">
        <v>133</v>
      </c>
      <c r="E295" s="185" t="s">
        <v>19</v>
      </c>
      <c r="F295" s="186" t="s">
        <v>431</v>
      </c>
      <c r="G295" s="183"/>
      <c r="H295" s="187">
        <v>15.71</v>
      </c>
      <c r="I295" s="188"/>
      <c r="J295" s="183"/>
      <c r="K295" s="183"/>
      <c r="L295" s="189"/>
      <c r="M295" s="190"/>
      <c r="N295" s="191"/>
      <c r="O295" s="191"/>
      <c r="P295" s="191"/>
      <c r="Q295" s="191"/>
      <c r="R295" s="191"/>
      <c r="S295" s="191"/>
      <c r="T295" s="192"/>
      <c r="AT295" s="193" t="s">
        <v>133</v>
      </c>
      <c r="AU295" s="193" t="s">
        <v>81</v>
      </c>
      <c r="AV295" s="11" t="s">
        <v>81</v>
      </c>
      <c r="AW295" s="11" t="s">
        <v>33</v>
      </c>
      <c r="AX295" s="11" t="s">
        <v>72</v>
      </c>
      <c r="AY295" s="193" t="s">
        <v>124</v>
      </c>
    </row>
    <row r="296" spans="2:65" s="12" customFormat="1" ht="11.25">
      <c r="B296" s="194"/>
      <c r="C296" s="195"/>
      <c r="D296" s="184" t="s">
        <v>133</v>
      </c>
      <c r="E296" s="196" t="s">
        <v>19</v>
      </c>
      <c r="F296" s="197" t="s">
        <v>150</v>
      </c>
      <c r="G296" s="195"/>
      <c r="H296" s="198">
        <v>15.71</v>
      </c>
      <c r="I296" s="199"/>
      <c r="J296" s="195"/>
      <c r="K296" s="195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133</v>
      </c>
      <c r="AU296" s="204" t="s">
        <v>81</v>
      </c>
      <c r="AV296" s="12" t="s">
        <v>131</v>
      </c>
      <c r="AW296" s="12" t="s">
        <v>33</v>
      </c>
      <c r="AX296" s="12" t="s">
        <v>72</v>
      </c>
      <c r="AY296" s="204" t="s">
        <v>124</v>
      </c>
    </row>
    <row r="297" spans="2:65" s="11" customFormat="1" ht="11.25">
      <c r="B297" s="182"/>
      <c r="C297" s="183"/>
      <c r="D297" s="184" t="s">
        <v>133</v>
      </c>
      <c r="E297" s="185" t="s">
        <v>19</v>
      </c>
      <c r="F297" s="186" t="s">
        <v>432</v>
      </c>
      <c r="G297" s="183"/>
      <c r="H297" s="187">
        <v>18.067</v>
      </c>
      <c r="I297" s="188"/>
      <c r="J297" s="183"/>
      <c r="K297" s="183"/>
      <c r="L297" s="189"/>
      <c r="M297" s="190"/>
      <c r="N297" s="191"/>
      <c r="O297" s="191"/>
      <c r="P297" s="191"/>
      <c r="Q297" s="191"/>
      <c r="R297" s="191"/>
      <c r="S297" s="191"/>
      <c r="T297" s="192"/>
      <c r="AT297" s="193" t="s">
        <v>133</v>
      </c>
      <c r="AU297" s="193" t="s">
        <v>81</v>
      </c>
      <c r="AV297" s="11" t="s">
        <v>81</v>
      </c>
      <c r="AW297" s="11" t="s">
        <v>33</v>
      </c>
      <c r="AX297" s="11" t="s">
        <v>72</v>
      </c>
      <c r="AY297" s="193" t="s">
        <v>124</v>
      </c>
    </row>
    <row r="298" spans="2:65" s="12" customFormat="1" ht="11.25">
      <c r="B298" s="194"/>
      <c r="C298" s="195"/>
      <c r="D298" s="184" t="s">
        <v>133</v>
      </c>
      <c r="E298" s="196" t="s">
        <v>19</v>
      </c>
      <c r="F298" s="197" t="s">
        <v>150</v>
      </c>
      <c r="G298" s="195"/>
      <c r="H298" s="198">
        <v>18.067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133</v>
      </c>
      <c r="AU298" s="204" t="s">
        <v>81</v>
      </c>
      <c r="AV298" s="12" t="s">
        <v>131</v>
      </c>
      <c r="AW298" s="12" t="s">
        <v>33</v>
      </c>
      <c r="AX298" s="12" t="s">
        <v>72</v>
      </c>
      <c r="AY298" s="204" t="s">
        <v>124</v>
      </c>
    </row>
    <row r="299" spans="2:65" s="11" customFormat="1" ht="11.25">
      <c r="B299" s="182"/>
      <c r="C299" s="183"/>
      <c r="D299" s="184" t="s">
        <v>133</v>
      </c>
      <c r="E299" s="185" t="s">
        <v>19</v>
      </c>
      <c r="F299" s="186" t="s">
        <v>433</v>
      </c>
      <c r="G299" s="183"/>
      <c r="H299" s="187">
        <v>18.5</v>
      </c>
      <c r="I299" s="188"/>
      <c r="J299" s="183"/>
      <c r="K299" s="183"/>
      <c r="L299" s="189"/>
      <c r="M299" s="190"/>
      <c r="N299" s="191"/>
      <c r="O299" s="191"/>
      <c r="P299" s="191"/>
      <c r="Q299" s="191"/>
      <c r="R299" s="191"/>
      <c r="S299" s="191"/>
      <c r="T299" s="192"/>
      <c r="AT299" s="193" t="s">
        <v>133</v>
      </c>
      <c r="AU299" s="193" t="s">
        <v>81</v>
      </c>
      <c r="AV299" s="11" t="s">
        <v>81</v>
      </c>
      <c r="AW299" s="11" t="s">
        <v>33</v>
      </c>
      <c r="AX299" s="11" t="s">
        <v>72</v>
      </c>
      <c r="AY299" s="193" t="s">
        <v>124</v>
      </c>
    </row>
    <row r="300" spans="2:65" s="12" customFormat="1" ht="11.25">
      <c r="B300" s="194"/>
      <c r="C300" s="195"/>
      <c r="D300" s="184" t="s">
        <v>133</v>
      </c>
      <c r="E300" s="196" t="s">
        <v>19</v>
      </c>
      <c r="F300" s="197" t="s">
        <v>150</v>
      </c>
      <c r="G300" s="195"/>
      <c r="H300" s="198">
        <v>18.5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133</v>
      </c>
      <c r="AU300" s="204" t="s">
        <v>81</v>
      </c>
      <c r="AV300" s="12" t="s">
        <v>131</v>
      </c>
      <c r="AW300" s="12" t="s">
        <v>33</v>
      </c>
      <c r="AX300" s="12" t="s">
        <v>77</v>
      </c>
      <c r="AY300" s="204" t="s">
        <v>124</v>
      </c>
    </row>
    <row r="301" spans="2:65" s="1" customFormat="1" ht="22.5" customHeight="1">
      <c r="B301" s="34"/>
      <c r="C301" s="170" t="s">
        <v>434</v>
      </c>
      <c r="D301" s="170" t="s">
        <v>126</v>
      </c>
      <c r="E301" s="171" t="s">
        <v>435</v>
      </c>
      <c r="F301" s="172" t="s">
        <v>436</v>
      </c>
      <c r="G301" s="173" t="s">
        <v>208</v>
      </c>
      <c r="H301" s="174">
        <v>0.09</v>
      </c>
      <c r="I301" s="175"/>
      <c r="J301" s="176">
        <f>ROUND(I301*H301,2)</f>
        <v>0</v>
      </c>
      <c r="K301" s="172" t="s">
        <v>130</v>
      </c>
      <c r="L301" s="38"/>
      <c r="M301" s="177" t="s">
        <v>19</v>
      </c>
      <c r="N301" s="178" t="s">
        <v>43</v>
      </c>
      <c r="O301" s="60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17" t="s">
        <v>205</v>
      </c>
      <c r="AT301" s="17" t="s">
        <v>126</v>
      </c>
      <c r="AU301" s="17" t="s">
        <v>81</v>
      </c>
      <c r="AY301" s="17" t="s">
        <v>124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7" t="s">
        <v>77</v>
      </c>
      <c r="BK301" s="181">
        <f>ROUND(I301*H301,2)</f>
        <v>0</v>
      </c>
      <c r="BL301" s="17" t="s">
        <v>205</v>
      </c>
      <c r="BM301" s="17" t="s">
        <v>437</v>
      </c>
    </row>
    <row r="302" spans="2:65" s="10" customFormat="1" ht="22.9" customHeight="1">
      <c r="B302" s="154"/>
      <c r="C302" s="155"/>
      <c r="D302" s="156" t="s">
        <v>71</v>
      </c>
      <c r="E302" s="168" t="s">
        <v>438</v>
      </c>
      <c r="F302" s="168" t="s">
        <v>439</v>
      </c>
      <c r="G302" s="155"/>
      <c r="H302" s="155"/>
      <c r="I302" s="158"/>
      <c r="J302" s="169">
        <f>BK302</f>
        <v>0</v>
      </c>
      <c r="K302" s="155"/>
      <c r="L302" s="160"/>
      <c r="M302" s="161"/>
      <c r="N302" s="162"/>
      <c r="O302" s="162"/>
      <c r="P302" s="163">
        <f>SUM(P303:P500)</f>
        <v>0</v>
      </c>
      <c r="Q302" s="162"/>
      <c r="R302" s="163">
        <f>SUM(R303:R500)</f>
        <v>0.34774499999999997</v>
      </c>
      <c r="S302" s="162"/>
      <c r="T302" s="164">
        <f>SUM(T303:T500)</f>
        <v>3.5603900000000004</v>
      </c>
      <c r="AR302" s="165" t="s">
        <v>81</v>
      </c>
      <c r="AT302" s="166" t="s">
        <v>71</v>
      </c>
      <c r="AU302" s="166" t="s">
        <v>77</v>
      </c>
      <c r="AY302" s="165" t="s">
        <v>124</v>
      </c>
      <c r="BK302" s="167">
        <f>SUM(BK303:BK500)</f>
        <v>0</v>
      </c>
    </row>
    <row r="303" spans="2:65" s="1" customFormat="1" ht="16.5" customHeight="1">
      <c r="B303" s="34"/>
      <c r="C303" s="170" t="s">
        <v>440</v>
      </c>
      <c r="D303" s="170" t="s">
        <v>126</v>
      </c>
      <c r="E303" s="171" t="s">
        <v>441</v>
      </c>
      <c r="F303" s="172" t="s">
        <v>442</v>
      </c>
      <c r="G303" s="173" t="s">
        <v>259</v>
      </c>
      <c r="H303" s="174">
        <v>64</v>
      </c>
      <c r="I303" s="175"/>
      <c r="J303" s="176">
        <f>ROUND(I303*H303,2)</f>
        <v>0</v>
      </c>
      <c r="K303" s="172" t="s">
        <v>130</v>
      </c>
      <c r="L303" s="38"/>
      <c r="M303" s="177" t="s">
        <v>19</v>
      </c>
      <c r="N303" s="178" t="s">
        <v>43</v>
      </c>
      <c r="O303" s="60"/>
      <c r="P303" s="179">
        <f>O303*H303</f>
        <v>0</v>
      </c>
      <c r="Q303" s="179">
        <v>0</v>
      </c>
      <c r="R303" s="179">
        <f>Q303*H303</f>
        <v>0</v>
      </c>
      <c r="S303" s="179">
        <v>2.6700000000000002E-2</v>
      </c>
      <c r="T303" s="180">
        <f>S303*H303</f>
        <v>1.7088000000000001</v>
      </c>
      <c r="AR303" s="17" t="s">
        <v>205</v>
      </c>
      <c r="AT303" s="17" t="s">
        <v>126</v>
      </c>
      <c r="AU303" s="17" t="s">
        <v>81</v>
      </c>
      <c r="AY303" s="17" t="s">
        <v>124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7" t="s">
        <v>77</v>
      </c>
      <c r="BK303" s="181">
        <f>ROUND(I303*H303,2)</f>
        <v>0</v>
      </c>
      <c r="BL303" s="17" t="s">
        <v>205</v>
      </c>
      <c r="BM303" s="17" t="s">
        <v>443</v>
      </c>
    </row>
    <row r="304" spans="2:65" s="11" customFormat="1" ht="11.25">
      <c r="B304" s="182"/>
      <c r="C304" s="183"/>
      <c r="D304" s="184" t="s">
        <v>133</v>
      </c>
      <c r="E304" s="185" t="s">
        <v>19</v>
      </c>
      <c r="F304" s="186" t="s">
        <v>444</v>
      </c>
      <c r="G304" s="183"/>
      <c r="H304" s="187">
        <v>64</v>
      </c>
      <c r="I304" s="188"/>
      <c r="J304" s="183"/>
      <c r="K304" s="183"/>
      <c r="L304" s="189"/>
      <c r="M304" s="190"/>
      <c r="N304" s="191"/>
      <c r="O304" s="191"/>
      <c r="P304" s="191"/>
      <c r="Q304" s="191"/>
      <c r="R304" s="191"/>
      <c r="S304" s="191"/>
      <c r="T304" s="192"/>
      <c r="AT304" s="193" t="s">
        <v>133</v>
      </c>
      <c r="AU304" s="193" t="s">
        <v>81</v>
      </c>
      <c r="AV304" s="11" t="s">
        <v>81</v>
      </c>
      <c r="AW304" s="11" t="s">
        <v>33</v>
      </c>
      <c r="AX304" s="11" t="s">
        <v>77</v>
      </c>
      <c r="AY304" s="193" t="s">
        <v>124</v>
      </c>
    </row>
    <row r="305" spans="2:65" s="1" customFormat="1" ht="16.5" customHeight="1">
      <c r="B305" s="34"/>
      <c r="C305" s="170" t="s">
        <v>445</v>
      </c>
      <c r="D305" s="170" t="s">
        <v>126</v>
      </c>
      <c r="E305" s="171" t="s">
        <v>446</v>
      </c>
      <c r="F305" s="172" t="s">
        <v>447</v>
      </c>
      <c r="G305" s="173" t="s">
        <v>259</v>
      </c>
      <c r="H305" s="174">
        <v>80</v>
      </c>
      <c r="I305" s="175"/>
      <c r="J305" s="176">
        <f>ROUND(I305*H305,2)</f>
        <v>0</v>
      </c>
      <c r="K305" s="172" t="s">
        <v>130</v>
      </c>
      <c r="L305" s="38"/>
      <c r="M305" s="177" t="s">
        <v>19</v>
      </c>
      <c r="N305" s="178" t="s">
        <v>43</v>
      </c>
      <c r="O305" s="60"/>
      <c r="P305" s="179">
        <f>O305*H305</f>
        <v>0</v>
      </c>
      <c r="Q305" s="179">
        <v>0</v>
      </c>
      <c r="R305" s="179">
        <f>Q305*H305</f>
        <v>0</v>
      </c>
      <c r="S305" s="179">
        <v>1.4919999999999999E-2</v>
      </c>
      <c r="T305" s="180">
        <f>S305*H305</f>
        <v>1.1936</v>
      </c>
      <c r="AR305" s="17" t="s">
        <v>205</v>
      </c>
      <c r="AT305" s="17" t="s">
        <v>126</v>
      </c>
      <c r="AU305" s="17" t="s">
        <v>81</v>
      </c>
      <c r="AY305" s="17" t="s">
        <v>124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7" t="s">
        <v>77</v>
      </c>
      <c r="BK305" s="181">
        <f>ROUND(I305*H305,2)</f>
        <v>0</v>
      </c>
      <c r="BL305" s="17" t="s">
        <v>205</v>
      </c>
      <c r="BM305" s="17" t="s">
        <v>448</v>
      </c>
    </row>
    <row r="306" spans="2:65" s="11" customFormat="1" ht="11.25">
      <c r="B306" s="182"/>
      <c r="C306" s="183"/>
      <c r="D306" s="184" t="s">
        <v>133</v>
      </c>
      <c r="E306" s="185" t="s">
        <v>19</v>
      </c>
      <c r="F306" s="186" t="s">
        <v>449</v>
      </c>
      <c r="G306" s="183"/>
      <c r="H306" s="187">
        <v>80</v>
      </c>
      <c r="I306" s="188"/>
      <c r="J306" s="183"/>
      <c r="K306" s="183"/>
      <c r="L306" s="189"/>
      <c r="M306" s="190"/>
      <c r="N306" s="191"/>
      <c r="O306" s="191"/>
      <c r="P306" s="191"/>
      <c r="Q306" s="191"/>
      <c r="R306" s="191"/>
      <c r="S306" s="191"/>
      <c r="T306" s="192"/>
      <c r="AT306" s="193" t="s">
        <v>133</v>
      </c>
      <c r="AU306" s="193" t="s">
        <v>81</v>
      </c>
      <c r="AV306" s="11" t="s">
        <v>81</v>
      </c>
      <c r="AW306" s="11" t="s">
        <v>33</v>
      </c>
      <c r="AX306" s="11" t="s">
        <v>77</v>
      </c>
      <c r="AY306" s="193" t="s">
        <v>124</v>
      </c>
    </row>
    <row r="307" spans="2:65" s="1" customFormat="1" ht="16.5" customHeight="1">
      <c r="B307" s="34"/>
      <c r="C307" s="170" t="s">
        <v>450</v>
      </c>
      <c r="D307" s="170" t="s">
        <v>126</v>
      </c>
      <c r="E307" s="171" t="s">
        <v>451</v>
      </c>
      <c r="F307" s="172" t="s">
        <v>452</v>
      </c>
      <c r="G307" s="173" t="s">
        <v>259</v>
      </c>
      <c r="H307" s="174">
        <v>15</v>
      </c>
      <c r="I307" s="175"/>
      <c r="J307" s="176">
        <f>ROUND(I307*H307,2)</f>
        <v>0</v>
      </c>
      <c r="K307" s="172" t="s">
        <v>130</v>
      </c>
      <c r="L307" s="38"/>
      <c r="M307" s="177" t="s">
        <v>19</v>
      </c>
      <c r="N307" s="178" t="s">
        <v>43</v>
      </c>
      <c r="O307" s="60"/>
      <c r="P307" s="179">
        <f>O307*H307</f>
        <v>0</v>
      </c>
      <c r="Q307" s="179">
        <v>0</v>
      </c>
      <c r="R307" s="179">
        <f>Q307*H307</f>
        <v>0</v>
      </c>
      <c r="S307" s="179">
        <v>3.065E-2</v>
      </c>
      <c r="T307" s="180">
        <f>S307*H307</f>
        <v>0.45974999999999999</v>
      </c>
      <c r="AR307" s="17" t="s">
        <v>205</v>
      </c>
      <c r="AT307" s="17" t="s">
        <v>126</v>
      </c>
      <c r="AU307" s="17" t="s">
        <v>81</v>
      </c>
      <c r="AY307" s="17" t="s">
        <v>124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7" t="s">
        <v>77</v>
      </c>
      <c r="BK307" s="181">
        <f>ROUND(I307*H307,2)</f>
        <v>0</v>
      </c>
      <c r="BL307" s="17" t="s">
        <v>205</v>
      </c>
      <c r="BM307" s="17" t="s">
        <v>453</v>
      </c>
    </row>
    <row r="308" spans="2:65" s="11" customFormat="1" ht="11.25">
      <c r="B308" s="182"/>
      <c r="C308" s="183"/>
      <c r="D308" s="184" t="s">
        <v>133</v>
      </c>
      <c r="E308" s="185" t="s">
        <v>19</v>
      </c>
      <c r="F308" s="186" t="s">
        <v>8</v>
      </c>
      <c r="G308" s="183"/>
      <c r="H308" s="187">
        <v>15</v>
      </c>
      <c r="I308" s="188"/>
      <c r="J308" s="183"/>
      <c r="K308" s="183"/>
      <c r="L308" s="189"/>
      <c r="M308" s="190"/>
      <c r="N308" s="191"/>
      <c r="O308" s="191"/>
      <c r="P308" s="191"/>
      <c r="Q308" s="191"/>
      <c r="R308" s="191"/>
      <c r="S308" s="191"/>
      <c r="T308" s="192"/>
      <c r="AT308" s="193" t="s">
        <v>133</v>
      </c>
      <c r="AU308" s="193" t="s">
        <v>81</v>
      </c>
      <c r="AV308" s="11" t="s">
        <v>81</v>
      </c>
      <c r="AW308" s="11" t="s">
        <v>33</v>
      </c>
      <c r="AX308" s="11" t="s">
        <v>77</v>
      </c>
      <c r="AY308" s="193" t="s">
        <v>124</v>
      </c>
    </row>
    <row r="309" spans="2:65" s="1" customFormat="1" ht="16.5" customHeight="1">
      <c r="B309" s="34"/>
      <c r="C309" s="170" t="s">
        <v>454</v>
      </c>
      <c r="D309" s="170" t="s">
        <v>126</v>
      </c>
      <c r="E309" s="171" t="s">
        <v>455</v>
      </c>
      <c r="F309" s="172" t="s">
        <v>456</v>
      </c>
      <c r="G309" s="173" t="s">
        <v>259</v>
      </c>
      <c r="H309" s="174">
        <v>49</v>
      </c>
      <c r="I309" s="175"/>
      <c r="J309" s="176">
        <f>ROUND(I309*H309,2)</f>
        <v>0</v>
      </c>
      <c r="K309" s="172" t="s">
        <v>130</v>
      </c>
      <c r="L309" s="38"/>
      <c r="M309" s="177" t="s">
        <v>19</v>
      </c>
      <c r="N309" s="178" t="s">
        <v>43</v>
      </c>
      <c r="O309" s="60"/>
      <c r="P309" s="179">
        <f>O309*H309</f>
        <v>0</v>
      </c>
      <c r="Q309" s="179">
        <v>0</v>
      </c>
      <c r="R309" s="179">
        <f>Q309*H309</f>
        <v>0</v>
      </c>
      <c r="S309" s="179">
        <v>2.0999999999999999E-3</v>
      </c>
      <c r="T309" s="180">
        <f>S309*H309</f>
        <v>0.10289999999999999</v>
      </c>
      <c r="AR309" s="17" t="s">
        <v>205</v>
      </c>
      <c r="AT309" s="17" t="s">
        <v>126</v>
      </c>
      <c r="AU309" s="17" t="s">
        <v>81</v>
      </c>
      <c r="AY309" s="17" t="s">
        <v>124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17" t="s">
        <v>77</v>
      </c>
      <c r="BK309" s="181">
        <f>ROUND(I309*H309,2)</f>
        <v>0</v>
      </c>
      <c r="BL309" s="17" t="s">
        <v>205</v>
      </c>
      <c r="BM309" s="17" t="s">
        <v>457</v>
      </c>
    </row>
    <row r="310" spans="2:65" s="11" customFormat="1" ht="11.25">
      <c r="B310" s="182"/>
      <c r="C310" s="183"/>
      <c r="D310" s="184" t="s">
        <v>133</v>
      </c>
      <c r="E310" s="185" t="s">
        <v>19</v>
      </c>
      <c r="F310" s="186" t="s">
        <v>458</v>
      </c>
      <c r="G310" s="183"/>
      <c r="H310" s="187">
        <v>49</v>
      </c>
      <c r="I310" s="188"/>
      <c r="J310" s="183"/>
      <c r="K310" s="183"/>
      <c r="L310" s="189"/>
      <c r="M310" s="190"/>
      <c r="N310" s="191"/>
      <c r="O310" s="191"/>
      <c r="P310" s="191"/>
      <c r="Q310" s="191"/>
      <c r="R310" s="191"/>
      <c r="S310" s="191"/>
      <c r="T310" s="192"/>
      <c r="AT310" s="193" t="s">
        <v>133</v>
      </c>
      <c r="AU310" s="193" t="s">
        <v>81</v>
      </c>
      <c r="AV310" s="11" t="s">
        <v>81</v>
      </c>
      <c r="AW310" s="11" t="s">
        <v>33</v>
      </c>
      <c r="AX310" s="11" t="s">
        <v>77</v>
      </c>
      <c r="AY310" s="193" t="s">
        <v>124</v>
      </c>
    </row>
    <row r="311" spans="2:65" s="1" customFormat="1" ht="16.5" customHeight="1">
      <c r="B311" s="34"/>
      <c r="C311" s="170" t="s">
        <v>459</v>
      </c>
      <c r="D311" s="170" t="s">
        <v>126</v>
      </c>
      <c r="E311" s="171" t="s">
        <v>460</v>
      </c>
      <c r="F311" s="172" t="s">
        <v>461</v>
      </c>
      <c r="G311" s="173" t="s">
        <v>259</v>
      </c>
      <c r="H311" s="174">
        <v>20</v>
      </c>
      <c r="I311" s="175"/>
      <c r="J311" s="176">
        <f>ROUND(I311*H311,2)</f>
        <v>0</v>
      </c>
      <c r="K311" s="172" t="s">
        <v>130</v>
      </c>
      <c r="L311" s="38"/>
      <c r="M311" s="177" t="s">
        <v>19</v>
      </c>
      <c r="N311" s="178" t="s">
        <v>43</v>
      </c>
      <c r="O311" s="60"/>
      <c r="P311" s="179">
        <f>O311*H311</f>
        <v>0</v>
      </c>
      <c r="Q311" s="179">
        <v>1.2600000000000001E-3</v>
      </c>
      <c r="R311" s="179">
        <f>Q311*H311</f>
        <v>2.52E-2</v>
      </c>
      <c r="S311" s="179">
        <v>0</v>
      </c>
      <c r="T311" s="180">
        <f>S311*H311</f>
        <v>0</v>
      </c>
      <c r="AR311" s="17" t="s">
        <v>205</v>
      </c>
      <c r="AT311" s="17" t="s">
        <v>126</v>
      </c>
      <c r="AU311" s="17" t="s">
        <v>81</v>
      </c>
      <c r="AY311" s="17" t="s">
        <v>124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7" t="s">
        <v>77</v>
      </c>
      <c r="BK311" s="181">
        <f>ROUND(I311*H311,2)</f>
        <v>0</v>
      </c>
      <c r="BL311" s="17" t="s">
        <v>205</v>
      </c>
      <c r="BM311" s="17" t="s">
        <v>462</v>
      </c>
    </row>
    <row r="312" spans="2:65" s="11" customFormat="1" ht="11.25">
      <c r="B312" s="182"/>
      <c r="C312" s="183"/>
      <c r="D312" s="184" t="s">
        <v>133</v>
      </c>
      <c r="E312" s="185" t="s">
        <v>19</v>
      </c>
      <c r="F312" s="186" t="s">
        <v>463</v>
      </c>
      <c r="G312" s="183"/>
      <c r="H312" s="187">
        <v>11.83</v>
      </c>
      <c r="I312" s="188"/>
      <c r="J312" s="183"/>
      <c r="K312" s="183"/>
      <c r="L312" s="189"/>
      <c r="M312" s="190"/>
      <c r="N312" s="191"/>
      <c r="O312" s="191"/>
      <c r="P312" s="191"/>
      <c r="Q312" s="191"/>
      <c r="R312" s="191"/>
      <c r="S312" s="191"/>
      <c r="T312" s="192"/>
      <c r="AT312" s="193" t="s">
        <v>133</v>
      </c>
      <c r="AU312" s="193" t="s">
        <v>81</v>
      </c>
      <c r="AV312" s="11" t="s">
        <v>81</v>
      </c>
      <c r="AW312" s="11" t="s">
        <v>33</v>
      </c>
      <c r="AX312" s="11" t="s">
        <v>72</v>
      </c>
      <c r="AY312" s="193" t="s">
        <v>124</v>
      </c>
    </row>
    <row r="313" spans="2:65" s="14" customFormat="1" ht="11.25">
      <c r="B313" s="225"/>
      <c r="C313" s="226"/>
      <c r="D313" s="184" t="s">
        <v>133</v>
      </c>
      <c r="E313" s="227" t="s">
        <v>19</v>
      </c>
      <c r="F313" s="228" t="s">
        <v>464</v>
      </c>
      <c r="G313" s="226"/>
      <c r="H313" s="229">
        <v>11.83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133</v>
      </c>
      <c r="AU313" s="235" t="s">
        <v>81</v>
      </c>
      <c r="AV313" s="14" t="s">
        <v>139</v>
      </c>
      <c r="AW313" s="14" t="s">
        <v>33</v>
      </c>
      <c r="AX313" s="14" t="s">
        <v>72</v>
      </c>
      <c r="AY313" s="235" t="s">
        <v>124</v>
      </c>
    </row>
    <row r="314" spans="2:65" s="13" customFormat="1" ht="11.25">
      <c r="B314" s="215"/>
      <c r="C314" s="216"/>
      <c r="D314" s="184" t="s">
        <v>133</v>
      </c>
      <c r="E314" s="217" t="s">
        <v>19</v>
      </c>
      <c r="F314" s="218" t="s">
        <v>465</v>
      </c>
      <c r="G314" s="216"/>
      <c r="H314" s="217" t="s">
        <v>19</v>
      </c>
      <c r="I314" s="219"/>
      <c r="J314" s="216"/>
      <c r="K314" s="216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133</v>
      </c>
      <c r="AU314" s="224" t="s">
        <v>81</v>
      </c>
      <c r="AV314" s="13" t="s">
        <v>77</v>
      </c>
      <c r="AW314" s="13" t="s">
        <v>33</v>
      </c>
      <c r="AX314" s="13" t="s">
        <v>72</v>
      </c>
      <c r="AY314" s="224" t="s">
        <v>124</v>
      </c>
    </row>
    <row r="315" spans="2:65" s="11" customFormat="1" ht="11.25">
      <c r="B315" s="182"/>
      <c r="C315" s="183"/>
      <c r="D315" s="184" t="s">
        <v>133</v>
      </c>
      <c r="E315" s="185" t="s">
        <v>19</v>
      </c>
      <c r="F315" s="186" t="s">
        <v>466</v>
      </c>
      <c r="G315" s="183"/>
      <c r="H315" s="187">
        <v>5.52</v>
      </c>
      <c r="I315" s="188"/>
      <c r="J315" s="183"/>
      <c r="K315" s="183"/>
      <c r="L315" s="189"/>
      <c r="M315" s="190"/>
      <c r="N315" s="191"/>
      <c r="O315" s="191"/>
      <c r="P315" s="191"/>
      <c r="Q315" s="191"/>
      <c r="R315" s="191"/>
      <c r="S315" s="191"/>
      <c r="T315" s="192"/>
      <c r="AT315" s="193" t="s">
        <v>133</v>
      </c>
      <c r="AU315" s="193" t="s">
        <v>81</v>
      </c>
      <c r="AV315" s="11" t="s">
        <v>81</v>
      </c>
      <c r="AW315" s="11" t="s">
        <v>33</v>
      </c>
      <c r="AX315" s="11" t="s">
        <v>72</v>
      </c>
      <c r="AY315" s="193" t="s">
        <v>124</v>
      </c>
    </row>
    <row r="316" spans="2:65" s="14" customFormat="1" ht="11.25">
      <c r="B316" s="225"/>
      <c r="C316" s="226"/>
      <c r="D316" s="184" t="s">
        <v>133</v>
      </c>
      <c r="E316" s="227" t="s">
        <v>19</v>
      </c>
      <c r="F316" s="228" t="s">
        <v>464</v>
      </c>
      <c r="G316" s="226"/>
      <c r="H316" s="229">
        <v>5.52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AT316" s="235" t="s">
        <v>133</v>
      </c>
      <c r="AU316" s="235" t="s">
        <v>81</v>
      </c>
      <c r="AV316" s="14" t="s">
        <v>139</v>
      </c>
      <c r="AW316" s="14" t="s">
        <v>33</v>
      </c>
      <c r="AX316" s="14" t="s">
        <v>72</v>
      </c>
      <c r="AY316" s="235" t="s">
        <v>124</v>
      </c>
    </row>
    <row r="317" spans="2:65" s="12" customFormat="1" ht="11.25">
      <c r="B317" s="194"/>
      <c r="C317" s="195"/>
      <c r="D317" s="184" t="s">
        <v>133</v>
      </c>
      <c r="E317" s="196" t="s">
        <v>19</v>
      </c>
      <c r="F317" s="197" t="s">
        <v>150</v>
      </c>
      <c r="G317" s="195"/>
      <c r="H317" s="198">
        <v>17.350000000000001</v>
      </c>
      <c r="I317" s="199"/>
      <c r="J317" s="195"/>
      <c r="K317" s="195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133</v>
      </c>
      <c r="AU317" s="204" t="s">
        <v>81</v>
      </c>
      <c r="AV317" s="12" t="s">
        <v>131</v>
      </c>
      <c r="AW317" s="12" t="s">
        <v>33</v>
      </c>
      <c r="AX317" s="12" t="s">
        <v>72</v>
      </c>
      <c r="AY317" s="204" t="s">
        <v>124</v>
      </c>
    </row>
    <row r="318" spans="2:65" s="11" customFormat="1" ht="11.25">
      <c r="B318" s="182"/>
      <c r="C318" s="183"/>
      <c r="D318" s="184" t="s">
        <v>133</v>
      </c>
      <c r="E318" s="185" t="s">
        <v>19</v>
      </c>
      <c r="F318" s="186" t="s">
        <v>467</v>
      </c>
      <c r="G318" s="183"/>
      <c r="H318" s="187">
        <v>19.952999999999999</v>
      </c>
      <c r="I318" s="188"/>
      <c r="J318" s="183"/>
      <c r="K318" s="183"/>
      <c r="L318" s="189"/>
      <c r="M318" s="190"/>
      <c r="N318" s="191"/>
      <c r="O318" s="191"/>
      <c r="P318" s="191"/>
      <c r="Q318" s="191"/>
      <c r="R318" s="191"/>
      <c r="S318" s="191"/>
      <c r="T318" s="192"/>
      <c r="AT318" s="193" t="s">
        <v>133</v>
      </c>
      <c r="AU318" s="193" t="s">
        <v>81</v>
      </c>
      <c r="AV318" s="11" t="s">
        <v>81</v>
      </c>
      <c r="AW318" s="11" t="s">
        <v>33</v>
      </c>
      <c r="AX318" s="11" t="s">
        <v>72</v>
      </c>
      <c r="AY318" s="193" t="s">
        <v>124</v>
      </c>
    </row>
    <row r="319" spans="2:65" s="12" customFormat="1" ht="11.25">
      <c r="B319" s="194"/>
      <c r="C319" s="195"/>
      <c r="D319" s="184" t="s">
        <v>133</v>
      </c>
      <c r="E319" s="196" t="s">
        <v>19</v>
      </c>
      <c r="F319" s="197" t="s">
        <v>150</v>
      </c>
      <c r="G319" s="195"/>
      <c r="H319" s="198">
        <v>19.952999999999999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133</v>
      </c>
      <c r="AU319" s="204" t="s">
        <v>81</v>
      </c>
      <c r="AV319" s="12" t="s">
        <v>131</v>
      </c>
      <c r="AW319" s="12" t="s">
        <v>33</v>
      </c>
      <c r="AX319" s="12" t="s">
        <v>72</v>
      </c>
      <c r="AY319" s="204" t="s">
        <v>124</v>
      </c>
    </row>
    <row r="320" spans="2:65" s="11" customFormat="1" ht="11.25">
      <c r="B320" s="182"/>
      <c r="C320" s="183"/>
      <c r="D320" s="184" t="s">
        <v>133</v>
      </c>
      <c r="E320" s="185" t="s">
        <v>19</v>
      </c>
      <c r="F320" s="186" t="s">
        <v>232</v>
      </c>
      <c r="G320" s="183"/>
      <c r="H320" s="187">
        <v>20</v>
      </c>
      <c r="I320" s="188"/>
      <c r="J320" s="183"/>
      <c r="K320" s="183"/>
      <c r="L320" s="189"/>
      <c r="M320" s="190"/>
      <c r="N320" s="191"/>
      <c r="O320" s="191"/>
      <c r="P320" s="191"/>
      <c r="Q320" s="191"/>
      <c r="R320" s="191"/>
      <c r="S320" s="191"/>
      <c r="T320" s="192"/>
      <c r="AT320" s="193" t="s">
        <v>133</v>
      </c>
      <c r="AU320" s="193" t="s">
        <v>81</v>
      </c>
      <c r="AV320" s="11" t="s">
        <v>81</v>
      </c>
      <c r="AW320" s="11" t="s">
        <v>33</v>
      </c>
      <c r="AX320" s="11" t="s">
        <v>72</v>
      </c>
      <c r="AY320" s="193" t="s">
        <v>124</v>
      </c>
    </row>
    <row r="321" spans="2:65" s="12" customFormat="1" ht="11.25">
      <c r="B321" s="194"/>
      <c r="C321" s="195"/>
      <c r="D321" s="184" t="s">
        <v>133</v>
      </c>
      <c r="E321" s="196" t="s">
        <v>19</v>
      </c>
      <c r="F321" s="197" t="s">
        <v>150</v>
      </c>
      <c r="G321" s="195"/>
      <c r="H321" s="198">
        <v>20</v>
      </c>
      <c r="I321" s="199"/>
      <c r="J321" s="195"/>
      <c r="K321" s="195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133</v>
      </c>
      <c r="AU321" s="204" t="s">
        <v>81</v>
      </c>
      <c r="AV321" s="12" t="s">
        <v>131</v>
      </c>
      <c r="AW321" s="12" t="s">
        <v>33</v>
      </c>
      <c r="AX321" s="12" t="s">
        <v>77</v>
      </c>
      <c r="AY321" s="204" t="s">
        <v>124</v>
      </c>
    </row>
    <row r="322" spans="2:65" s="1" customFormat="1" ht="16.5" customHeight="1">
      <c r="B322" s="34"/>
      <c r="C322" s="170" t="s">
        <v>468</v>
      </c>
      <c r="D322" s="170" t="s">
        <v>126</v>
      </c>
      <c r="E322" s="171" t="s">
        <v>469</v>
      </c>
      <c r="F322" s="172" t="s">
        <v>470</v>
      </c>
      <c r="G322" s="173" t="s">
        <v>259</v>
      </c>
      <c r="H322" s="174">
        <v>34.5</v>
      </c>
      <c r="I322" s="175"/>
      <c r="J322" s="176">
        <f>ROUND(I322*H322,2)</f>
        <v>0</v>
      </c>
      <c r="K322" s="172" t="s">
        <v>130</v>
      </c>
      <c r="L322" s="38"/>
      <c r="M322" s="177" t="s">
        <v>19</v>
      </c>
      <c r="N322" s="178" t="s">
        <v>43</v>
      </c>
      <c r="O322" s="60"/>
      <c r="P322" s="179">
        <f>O322*H322</f>
        <v>0</v>
      </c>
      <c r="Q322" s="179">
        <v>1.75E-3</v>
      </c>
      <c r="R322" s="179">
        <f>Q322*H322</f>
        <v>6.0374999999999998E-2</v>
      </c>
      <c r="S322" s="179">
        <v>0</v>
      </c>
      <c r="T322" s="180">
        <f>S322*H322</f>
        <v>0</v>
      </c>
      <c r="AR322" s="17" t="s">
        <v>205</v>
      </c>
      <c r="AT322" s="17" t="s">
        <v>126</v>
      </c>
      <c r="AU322" s="17" t="s">
        <v>81</v>
      </c>
      <c r="AY322" s="17" t="s">
        <v>124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17" t="s">
        <v>77</v>
      </c>
      <c r="BK322" s="181">
        <f>ROUND(I322*H322,2)</f>
        <v>0</v>
      </c>
      <c r="BL322" s="17" t="s">
        <v>205</v>
      </c>
      <c r="BM322" s="17" t="s">
        <v>471</v>
      </c>
    </row>
    <row r="323" spans="2:65" s="11" customFormat="1" ht="11.25">
      <c r="B323" s="182"/>
      <c r="C323" s="183"/>
      <c r="D323" s="184" t="s">
        <v>133</v>
      </c>
      <c r="E323" s="185" t="s">
        <v>19</v>
      </c>
      <c r="F323" s="186" t="s">
        <v>472</v>
      </c>
      <c r="G323" s="183"/>
      <c r="H323" s="187">
        <v>28.28</v>
      </c>
      <c r="I323" s="188"/>
      <c r="J323" s="183"/>
      <c r="K323" s="183"/>
      <c r="L323" s="189"/>
      <c r="M323" s="190"/>
      <c r="N323" s="191"/>
      <c r="O323" s="191"/>
      <c r="P323" s="191"/>
      <c r="Q323" s="191"/>
      <c r="R323" s="191"/>
      <c r="S323" s="191"/>
      <c r="T323" s="192"/>
      <c r="AT323" s="193" t="s">
        <v>133</v>
      </c>
      <c r="AU323" s="193" t="s">
        <v>81</v>
      </c>
      <c r="AV323" s="11" t="s">
        <v>81</v>
      </c>
      <c r="AW323" s="11" t="s">
        <v>33</v>
      </c>
      <c r="AX323" s="11" t="s">
        <v>72</v>
      </c>
      <c r="AY323" s="193" t="s">
        <v>124</v>
      </c>
    </row>
    <row r="324" spans="2:65" s="14" customFormat="1" ht="11.25">
      <c r="B324" s="225"/>
      <c r="C324" s="226"/>
      <c r="D324" s="184" t="s">
        <v>133</v>
      </c>
      <c r="E324" s="227" t="s">
        <v>19</v>
      </c>
      <c r="F324" s="228" t="s">
        <v>464</v>
      </c>
      <c r="G324" s="226"/>
      <c r="H324" s="229">
        <v>28.28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AT324" s="235" t="s">
        <v>133</v>
      </c>
      <c r="AU324" s="235" t="s">
        <v>81</v>
      </c>
      <c r="AV324" s="14" t="s">
        <v>139</v>
      </c>
      <c r="AW324" s="14" t="s">
        <v>33</v>
      </c>
      <c r="AX324" s="14" t="s">
        <v>72</v>
      </c>
      <c r="AY324" s="235" t="s">
        <v>124</v>
      </c>
    </row>
    <row r="325" spans="2:65" s="13" customFormat="1" ht="11.25">
      <c r="B325" s="215"/>
      <c r="C325" s="216"/>
      <c r="D325" s="184" t="s">
        <v>133</v>
      </c>
      <c r="E325" s="217" t="s">
        <v>19</v>
      </c>
      <c r="F325" s="218" t="s">
        <v>465</v>
      </c>
      <c r="G325" s="216"/>
      <c r="H325" s="217" t="s">
        <v>19</v>
      </c>
      <c r="I325" s="219"/>
      <c r="J325" s="216"/>
      <c r="K325" s="216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133</v>
      </c>
      <c r="AU325" s="224" t="s">
        <v>81</v>
      </c>
      <c r="AV325" s="13" t="s">
        <v>77</v>
      </c>
      <c r="AW325" s="13" t="s">
        <v>33</v>
      </c>
      <c r="AX325" s="13" t="s">
        <v>72</v>
      </c>
      <c r="AY325" s="224" t="s">
        <v>124</v>
      </c>
    </row>
    <row r="326" spans="2:65" s="11" customFormat="1" ht="11.25">
      <c r="B326" s="182"/>
      <c r="C326" s="183"/>
      <c r="D326" s="184" t="s">
        <v>133</v>
      </c>
      <c r="E326" s="185" t="s">
        <v>19</v>
      </c>
      <c r="F326" s="186" t="s">
        <v>473</v>
      </c>
      <c r="G326" s="183"/>
      <c r="H326" s="187">
        <v>1.38</v>
      </c>
      <c r="I326" s="188"/>
      <c r="J326" s="183"/>
      <c r="K326" s="183"/>
      <c r="L326" s="189"/>
      <c r="M326" s="190"/>
      <c r="N326" s="191"/>
      <c r="O326" s="191"/>
      <c r="P326" s="191"/>
      <c r="Q326" s="191"/>
      <c r="R326" s="191"/>
      <c r="S326" s="191"/>
      <c r="T326" s="192"/>
      <c r="AT326" s="193" t="s">
        <v>133</v>
      </c>
      <c r="AU326" s="193" t="s">
        <v>81</v>
      </c>
      <c r="AV326" s="11" t="s">
        <v>81</v>
      </c>
      <c r="AW326" s="11" t="s">
        <v>33</v>
      </c>
      <c r="AX326" s="11" t="s">
        <v>72</v>
      </c>
      <c r="AY326" s="193" t="s">
        <v>124</v>
      </c>
    </row>
    <row r="327" spans="2:65" s="14" customFormat="1" ht="11.25">
      <c r="B327" s="225"/>
      <c r="C327" s="226"/>
      <c r="D327" s="184" t="s">
        <v>133</v>
      </c>
      <c r="E327" s="227" t="s">
        <v>19</v>
      </c>
      <c r="F327" s="228" t="s">
        <v>464</v>
      </c>
      <c r="G327" s="226"/>
      <c r="H327" s="229">
        <v>1.38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133</v>
      </c>
      <c r="AU327" s="235" t="s">
        <v>81</v>
      </c>
      <c r="AV327" s="14" t="s">
        <v>139</v>
      </c>
      <c r="AW327" s="14" t="s">
        <v>33</v>
      </c>
      <c r="AX327" s="14" t="s">
        <v>72</v>
      </c>
      <c r="AY327" s="235" t="s">
        <v>124</v>
      </c>
    </row>
    <row r="328" spans="2:65" s="12" customFormat="1" ht="11.25">
      <c r="B328" s="194"/>
      <c r="C328" s="195"/>
      <c r="D328" s="184" t="s">
        <v>133</v>
      </c>
      <c r="E328" s="196" t="s">
        <v>19</v>
      </c>
      <c r="F328" s="197" t="s">
        <v>150</v>
      </c>
      <c r="G328" s="195"/>
      <c r="H328" s="198">
        <v>29.66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133</v>
      </c>
      <c r="AU328" s="204" t="s">
        <v>81</v>
      </c>
      <c r="AV328" s="12" t="s">
        <v>131</v>
      </c>
      <c r="AW328" s="12" t="s">
        <v>33</v>
      </c>
      <c r="AX328" s="12" t="s">
        <v>72</v>
      </c>
      <c r="AY328" s="204" t="s">
        <v>124</v>
      </c>
    </row>
    <row r="329" spans="2:65" s="11" customFormat="1" ht="11.25">
      <c r="B329" s="182"/>
      <c r="C329" s="183"/>
      <c r="D329" s="184" t="s">
        <v>133</v>
      </c>
      <c r="E329" s="185" t="s">
        <v>19</v>
      </c>
      <c r="F329" s="186" t="s">
        <v>474</v>
      </c>
      <c r="G329" s="183"/>
      <c r="H329" s="187">
        <v>34.109000000000002</v>
      </c>
      <c r="I329" s="188"/>
      <c r="J329" s="183"/>
      <c r="K329" s="183"/>
      <c r="L329" s="189"/>
      <c r="M329" s="190"/>
      <c r="N329" s="191"/>
      <c r="O329" s="191"/>
      <c r="P329" s="191"/>
      <c r="Q329" s="191"/>
      <c r="R329" s="191"/>
      <c r="S329" s="191"/>
      <c r="T329" s="192"/>
      <c r="AT329" s="193" t="s">
        <v>133</v>
      </c>
      <c r="AU329" s="193" t="s">
        <v>81</v>
      </c>
      <c r="AV329" s="11" t="s">
        <v>81</v>
      </c>
      <c r="AW329" s="11" t="s">
        <v>33</v>
      </c>
      <c r="AX329" s="11" t="s">
        <v>72</v>
      </c>
      <c r="AY329" s="193" t="s">
        <v>124</v>
      </c>
    </row>
    <row r="330" spans="2:65" s="12" customFormat="1" ht="11.25">
      <c r="B330" s="194"/>
      <c r="C330" s="195"/>
      <c r="D330" s="184" t="s">
        <v>133</v>
      </c>
      <c r="E330" s="196" t="s">
        <v>19</v>
      </c>
      <c r="F330" s="197" t="s">
        <v>150</v>
      </c>
      <c r="G330" s="195"/>
      <c r="H330" s="198">
        <v>34.109000000000002</v>
      </c>
      <c r="I330" s="199"/>
      <c r="J330" s="195"/>
      <c r="K330" s="195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133</v>
      </c>
      <c r="AU330" s="204" t="s">
        <v>81</v>
      </c>
      <c r="AV330" s="12" t="s">
        <v>131</v>
      </c>
      <c r="AW330" s="12" t="s">
        <v>33</v>
      </c>
      <c r="AX330" s="12" t="s">
        <v>72</v>
      </c>
      <c r="AY330" s="204" t="s">
        <v>124</v>
      </c>
    </row>
    <row r="331" spans="2:65" s="11" customFormat="1" ht="11.25">
      <c r="B331" s="182"/>
      <c r="C331" s="183"/>
      <c r="D331" s="184" t="s">
        <v>133</v>
      </c>
      <c r="E331" s="185" t="s">
        <v>19</v>
      </c>
      <c r="F331" s="186" t="s">
        <v>475</v>
      </c>
      <c r="G331" s="183"/>
      <c r="H331" s="187">
        <v>34.5</v>
      </c>
      <c r="I331" s="188"/>
      <c r="J331" s="183"/>
      <c r="K331" s="183"/>
      <c r="L331" s="189"/>
      <c r="M331" s="190"/>
      <c r="N331" s="191"/>
      <c r="O331" s="191"/>
      <c r="P331" s="191"/>
      <c r="Q331" s="191"/>
      <c r="R331" s="191"/>
      <c r="S331" s="191"/>
      <c r="T331" s="192"/>
      <c r="AT331" s="193" t="s">
        <v>133</v>
      </c>
      <c r="AU331" s="193" t="s">
        <v>81</v>
      </c>
      <c r="AV331" s="11" t="s">
        <v>81</v>
      </c>
      <c r="AW331" s="11" t="s">
        <v>33</v>
      </c>
      <c r="AX331" s="11" t="s">
        <v>72</v>
      </c>
      <c r="AY331" s="193" t="s">
        <v>124</v>
      </c>
    </row>
    <row r="332" spans="2:65" s="12" customFormat="1" ht="11.25">
      <c r="B332" s="194"/>
      <c r="C332" s="195"/>
      <c r="D332" s="184" t="s">
        <v>133</v>
      </c>
      <c r="E332" s="196" t="s">
        <v>19</v>
      </c>
      <c r="F332" s="197" t="s">
        <v>150</v>
      </c>
      <c r="G332" s="195"/>
      <c r="H332" s="198">
        <v>34.5</v>
      </c>
      <c r="I332" s="199"/>
      <c r="J332" s="195"/>
      <c r="K332" s="195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133</v>
      </c>
      <c r="AU332" s="204" t="s">
        <v>81</v>
      </c>
      <c r="AV332" s="12" t="s">
        <v>131</v>
      </c>
      <c r="AW332" s="12" t="s">
        <v>33</v>
      </c>
      <c r="AX332" s="12" t="s">
        <v>77</v>
      </c>
      <c r="AY332" s="204" t="s">
        <v>124</v>
      </c>
    </row>
    <row r="333" spans="2:65" s="1" customFormat="1" ht="16.5" customHeight="1">
      <c r="B333" s="34"/>
      <c r="C333" s="170" t="s">
        <v>476</v>
      </c>
      <c r="D333" s="170" t="s">
        <v>126</v>
      </c>
      <c r="E333" s="171" t="s">
        <v>477</v>
      </c>
      <c r="F333" s="172" t="s">
        <v>478</v>
      </c>
      <c r="G333" s="173" t="s">
        <v>259</v>
      </c>
      <c r="H333" s="174">
        <v>26</v>
      </c>
      <c r="I333" s="175"/>
      <c r="J333" s="176">
        <f>ROUND(I333*H333,2)</f>
        <v>0</v>
      </c>
      <c r="K333" s="172" t="s">
        <v>130</v>
      </c>
      <c r="L333" s="38"/>
      <c r="M333" s="177" t="s">
        <v>19</v>
      </c>
      <c r="N333" s="178" t="s">
        <v>43</v>
      </c>
      <c r="O333" s="60"/>
      <c r="P333" s="179">
        <f>O333*H333</f>
        <v>0</v>
      </c>
      <c r="Q333" s="179">
        <v>2.7399999999999998E-3</v>
      </c>
      <c r="R333" s="179">
        <f>Q333*H333</f>
        <v>7.1239999999999998E-2</v>
      </c>
      <c r="S333" s="179">
        <v>0</v>
      </c>
      <c r="T333" s="180">
        <f>S333*H333</f>
        <v>0</v>
      </c>
      <c r="AR333" s="17" t="s">
        <v>205</v>
      </c>
      <c r="AT333" s="17" t="s">
        <v>126</v>
      </c>
      <c r="AU333" s="17" t="s">
        <v>81</v>
      </c>
      <c r="AY333" s="17" t="s">
        <v>124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7" t="s">
        <v>77</v>
      </c>
      <c r="BK333" s="181">
        <f>ROUND(I333*H333,2)</f>
        <v>0</v>
      </c>
      <c r="BL333" s="17" t="s">
        <v>205</v>
      </c>
      <c r="BM333" s="17" t="s">
        <v>479</v>
      </c>
    </row>
    <row r="334" spans="2:65" s="11" customFormat="1" ht="11.25">
      <c r="B334" s="182"/>
      <c r="C334" s="183"/>
      <c r="D334" s="184" t="s">
        <v>133</v>
      </c>
      <c r="E334" s="185" t="s">
        <v>19</v>
      </c>
      <c r="F334" s="186" t="s">
        <v>480</v>
      </c>
      <c r="G334" s="183"/>
      <c r="H334" s="187">
        <v>22.56</v>
      </c>
      <c r="I334" s="188"/>
      <c r="J334" s="183"/>
      <c r="K334" s="183"/>
      <c r="L334" s="189"/>
      <c r="M334" s="190"/>
      <c r="N334" s="191"/>
      <c r="O334" s="191"/>
      <c r="P334" s="191"/>
      <c r="Q334" s="191"/>
      <c r="R334" s="191"/>
      <c r="S334" s="191"/>
      <c r="T334" s="192"/>
      <c r="AT334" s="193" t="s">
        <v>133</v>
      </c>
      <c r="AU334" s="193" t="s">
        <v>81</v>
      </c>
      <c r="AV334" s="11" t="s">
        <v>81</v>
      </c>
      <c r="AW334" s="11" t="s">
        <v>33</v>
      </c>
      <c r="AX334" s="11" t="s">
        <v>72</v>
      </c>
      <c r="AY334" s="193" t="s">
        <v>124</v>
      </c>
    </row>
    <row r="335" spans="2:65" s="14" customFormat="1" ht="11.25">
      <c r="B335" s="225"/>
      <c r="C335" s="226"/>
      <c r="D335" s="184" t="s">
        <v>133</v>
      </c>
      <c r="E335" s="227" t="s">
        <v>19</v>
      </c>
      <c r="F335" s="228" t="s">
        <v>464</v>
      </c>
      <c r="G335" s="226"/>
      <c r="H335" s="229">
        <v>22.56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AT335" s="235" t="s">
        <v>133</v>
      </c>
      <c r="AU335" s="235" t="s">
        <v>81</v>
      </c>
      <c r="AV335" s="14" t="s">
        <v>139</v>
      </c>
      <c r="AW335" s="14" t="s">
        <v>33</v>
      </c>
      <c r="AX335" s="14" t="s">
        <v>72</v>
      </c>
      <c r="AY335" s="235" t="s">
        <v>124</v>
      </c>
    </row>
    <row r="336" spans="2:65" s="12" customFormat="1" ht="11.25">
      <c r="B336" s="194"/>
      <c r="C336" s="195"/>
      <c r="D336" s="184" t="s">
        <v>133</v>
      </c>
      <c r="E336" s="196" t="s">
        <v>19</v>
      </c>
      <c r="F336" s="197" t="s">
        <v>150</v>
      </c>
      <c r="G336" s="195"/>
      <c r="H336" s="198">
        <v>22.56</v>
      </c>
      <c r="I336" s="199"/>
      <c r="J336" s="195"/>
      <c r="K336" s="195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133</v>
      </c>
      <c r="AU336" s="204" t="s">
        <v>81</v>
      </c>
      <c r="AV336" s="12" t="s">
        <v>131</v>
      </c>
      <c r="AW336" s="12" t="s">
        <v>33</v>
      </c>
      <c r="AX336" s="12" t="s">
        <v>72</v>
      </c>
      <c r="AY336" s="204" t="s">
        <v>124</v>
      </c>
    </row>
    <row r="337" spans="2:65" s="11" customFormat="1" ht="11.25">
      <c r="B337" s="182"/>
      <c r="C337" s="183"/>
      <c r="D337" s="184" t="s">
        <v>133</v>
      </c>
      <c r="E337" s="185" t="s">
        <v>19</v>
      </c>
      <c r="F337" s="186" t="s">
        <v>481</v>
      </c>
      <c r="G337" s="183"/>
      <c r="H337" s="187">
        <v>25.943999999999999</v>
      </c>
      <c r="I337" s="188"/>
      <c r="J337" s="183"/>
      <c r="K337" s="183"/>
      <c r="L337" s="189"/>
      <c r="M337" s="190"/>
      <c r="N337" s="191"/>
      <c r="O337" s="191"/>
      <c r="P337" s="191"/>
      <c r="Q337" s="191"/>
      <c r="R337" s="191"/>
      <c r="S337" s="191"/>
      <c r="T337" s="192"/>
      <c r="AT337" s="193" t="s">
        <v>133</v>
      </c>
      <c r="AU337" s="193" t="s">
        <v>81</v>
      </c>
      <c r="AV337" s="11" t="s">
        <v>81</v>
      </c>
      <c r="AW337" s="11" t="s">
        <v>33</v>
      </c>
      <c r="AX337" s="11" t="s">
        <v>72</v>
      </c>
      <c r="AY337" s="193" t="s">
        <v>124</v>
      </c>
    </row>
    <row r="338" spans="2:65" s="12" customFormat="1" ht="11.25">
      <c r="B338" s="194"/>
      <c r="C338" s="195"/>
      <c r="D338" s="184" t="s">
        <v>133</v>
      </c>
      <c r="E338" s="196" t="s">
        <v>19</v>
      </c>
      <c r="F338" s="197" t="s">
        <v>150</v>
      </c>
      <c r="G338" s="195"/>
      <c r="H338" s="198">
        <v>25.943999999999999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133</v>
      </c>
      <c r="AU338" s="204" t="s">
        <v>81</v>
      </c>
      <c r="AV338" s="12" t="s">
        <v>131</v>
      </c>
      <c r="AW338" s="12" t="s">
        <v>33</v>
      </c>
      <c r="AX338" s="12" t="s">
        <v>72</v>
      </c>
      <c r="AY338" s="204" t="s">
        <v>124</v>
      </c>
    </row>
    <row r="339" spans="2:65" s="11" customFormat="1" ht="11.25">
      <c r="B339" s="182"/>
      <c r="C339" s="183"/>
      <c r="D339" s="184" t="s">
        <v>133</v>
      </c>
      <c r="E339" s="185" t="s">
        <v>19</v>
      </c>
      <c r="F339" s="186" t="s">
        <v>261</v>
      </c>
      <c r="G339" s="183"/>
      <c r="H339" s="187">
        <v>26</v>
      </c>
      <c r="I339" s="188"/>
      <c r="J339" s="183"/>
      <c r="K339" s="183"/>
      <c r="L339" s="189"/>
      <c r="M339" s="190"/>
      <c r="N339" s="191"/>
      <c r="O339" s="191"/>
      <c r="P339" s="191"/>
      <c r="Q339" s="191"/>
      <c r="R339" s="191"/>
      <c r="S339" s="191"/>
      <c r="T339" s="192"/>
      <c r="AT339" s="193" t="s">
        <v>133</v>
      </c>
      <c r="AU339" s="193" t="s">
        <v>81</v>
      </c>
      <c r="AV339" s="11" t="s">
        <v>81</v>
      </c>
      <c r="AW339" s="11" t="s">
        <v>33</v>
      </c>
      <c r="AX339" s="11" t="s">
        <v>72</v>
      </c>
      <c r="AY339" s="193" t="s">
        <v>124</v>
      </c>
    </row>
    <row r="340" spans="2:65" s="12" customFormat="1" ht="11.25">
      <c r="B340" s="194"/>
      <c r="C340" s="195"/>
      <c r="D340" s="184" t="s">
        <v>133</v>
      </c>
      <c r="E340" s="196" t="s">
        <v>19</v>
      </c>
      <c r="F340" s="197" t="s">
        <v>150</v>
      </c>
      <c r="G340" s="195"/>
      <c r="H340" s="198">
        <v>26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133</v>
      </c>
      <c r="AU340" s="204" t="s">
        <v>81</v>
      </c>
      <c r="AV340" s="12" t="s">
        <v>131</v>
      </c>
      <c r="AW340" s="12" t="s">
        <v>33</v>
      </c>
      <c r="AX340" s="12" t="s">
        <v>77</v>
      </c>
      <c r="AY340" s="204" t="s">
        <v>124</v>
      </c>
    </row>
    <row r="341" spans="2:65" s="1" customFormat="1" ht="16.5" customHeight="1">
      <c r="B341" s="34"/>
      <c r="C341" s="170" t="s">
        <v>482</v>
      </c>
      <c r="D341" s="170" t="s">
        <v>126</v>
      </c>
      <c r="E341" s="171" t="s">
        <v>483</v>
      </c>
      <c r="F341" s="172" t="s">
        <v>484</v>
      </c>
      <c r="G341" s="173" t="s">
        <v>259</v>
      </c>
      <c r="H341" s="174">
        <v>6.5</v>
      </c>
      <c r="I341" s="175"/>
      <c r="J341" s="176">
        <f>ROUND(I341*H341,2)</f>
        <v>0</v>
      </c>
      <c r="K341" s="172" t="s">
        <v>130</v>
      </c>
      <c r="L341" s="38"/>
      <c r="M341" s="177" t="s">
        <v>19</v>
      </c>
      <c r="N341" s="178" t="s">
        <v>43</v>
      </c>
      <c r="O341" s="60"/>
      <c r="P341" s="179">
        <f>O341*H341</f>
        <v>0</v>
      </c>
      <c r="Q341" s="179">
        <v>1.1000000000000001E-3</v>
      </c>
      <c r="R341" s="179">
        <f>Q341*H341</f>
        <v>7.1500000000000001E-3</v>
      </c>
      <c r="S341" s="179">
        <v>0</v>
      </c>
      <c r="T341" s="180">
        <f>S341*H341</f>
        <v>0</v>
      </c>
      <c r="AR341" s="17" t="s">
        <v>205</v>
      </c>
      <c r="AT341" s="17" t="s">
        <v>126</v>
      </c>
      <c r="AU341" s="17" t="s">
        <v>81</v>
      </c>
      <c r="AY341" s="17" t="s">
        <v>124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17" t="s">
        <v>77</v>
      </c>
      <c r="BK341" s="181">
        <f>ROUND(I341*H341,2)</f>
        <v>0</v>
      </c>
      <c r="BL341" s="17" t="s">
        <v>205</v>
      </c>
      <c r="BM341" s="17" t="s">
        <v>485</v>
      </c>
    </row>
    <row r="342" spans="2:65" s="13" customFormat="1" ht="11.25">
      <c r="B342" s="215"/>
      <c r="C342" s="216"/>
      <c r="D342" s="184" t="s">
        <v>133</v>
      </c>
      <c r="E342" s="217" t="s">
        <v>19</v>
      </c>
      <c r="F342" s="218" t="s">
        <v>486</v>
      </c>
      <c r="G342" s="216"/>
      <c r="H342" s="217" t="s">
        <v>19</v>
      </c>
      <c r="I342" s="219"/>
      <c r="J342" s="216"/>
      <c r="K342" s="216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133</v>
      </c>
      <c r="AU342" s="224" t="s">
        <v>81</v>
      </c>
      <c r="AV342" s="13" t="s">
        <v>77</v>
      </c>
      <c r="AW342" s="13" t="s">
        <v>33</v>
      </c>
      <c r="AX342" s="13" t="s">
        <v>72</v>
      </c>
      <c r="AY342" s="224" t="s">
        <v>124</v>
      </c>
    </row>
    <row r="343" spans="2:65" s="13" customFormat="1" ht="11.25">
      <c r="B343" s="215"/>
      <c r="C343" s="216"/>
      <c r="D343" s="184" t="s">
        <v>133</v>
      </c>
      <c r="E343" s="217" t="s">
        <v>19</v>
      </c>
      <c r="F343" s="218" t="s">
        <v>487</v>
      </c>
      <c r="G343" s="216"/>
      <c r="H343" s="217" t="s">
        <v>19</v>
      </c>
      <c r="I343" s="219"/>
      <c r="J343" s="216"/>
      <c r="K343" s="216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133</v>
      </c>
      <c r="AU343" s="224" t="s">
        <v>81</v>
      </c>
      <c r="AV343" s="13" t="s">
        <v>77</v>
      </c>
      <c r="AW343" s="13" t="s">
        <v>33</v>
      </c>
      <c r="AX343" s="13" t="s">
        <v>72</v>
      </c>
      <c r="AY343" s="224" t="s">
        <v>124</v>
      </c>
    </row>
    <row r="344" spans="2:65" s="12" customFormat="1" ht="11.25">
      <c r="B344" s="194"/>
      <c r="C344" s="195"/>
      <c r="D344" s="184" t="s">
        <v>133</v>
      </c>
      <c r="E344" s="196" t="s">
        <v>19</v>
      </c>
      <c r="F344" s="197" t="s">
        <v>150</v>
      </c>
      <c r="G344" s="195"/>
      <c r="H344" s="198">
        <v>0</v>
      </c>
      <c r="I344" s="199"/>
      <c r="J344" s="195"/>
      <c r="K344" s="195"/>
      <c r="L344" s="200"/>
      <c r="M344" s="201"/>
      <c r="N344" s="202"/>
      <c r="O344" s="202"/>
      <c r="P344" s="202"/>
      <c r="Q344" s="202"/>
      <c r="R344" s="202"/>
      <c r="S344" s="202"/>
      <c r="T344" s="203"/>
      <c r="AT344" s="204" t="s">
        <v>133</v>
      </c>
      <c r="AU344" s="204" t="s">
        <v>81</v>
      </c>
      <c r="AV344" s="12" t="s">
        <v>131</v>
      </c>
      <c r="AW344" s="12" t="s">
        <v>33</v>
      </c>
      <c r="AX344" s="12" t="s">
        <v>72</v>
      </c>
      <c r="AY344" s="204" t="s">
        <v>124</v>
      </c>
    </row>
    <row r="345" spans="2:65" s="11" customFormat="1" ht="11.25">
      <c r="B345" s="182"/>
      <c r="C345" s="183"/>
      <c r="D345" s="184" t="s">
        <v>133</v>
      </c>
      <c r="E345" s="185" t="s">
        <v>19</v>
      </c>
      <c r="F345" s="186" t="s">
        <v>488</v>
      </c>
      <c r="G345" s="183"/>
      <c r="H345" s="187">
        <v>6.2679999999999998</v>
      </c>
      <c r="I345" s="188"/>
      <c r="J345" s="183"/>
      <c r="K345" s="183"/>
      <c r="L345" s="189"/>
      <c r="M345" s="190"/>
      <c r="N345" s="191"/>
      <c r="O345" s="191"/>
      <c r="P345" s="191"/>
      <c r="Q345" s="191"/>
      <c r="R345" s="191"/>
      <c r="S345" s="191"/>
      <c r="T345" s="192"/>
      <c r="AT345" s="193" t="s">
        <v>133</v>
      </c>
      <c r="AU345" s="193" t="s">
        <v>81</v>
      </c>
      <c r="AV345" s="11" t="s">
        <v>81</v>
      </c>
      <c r="AW345" s="11" t="s">
        <v>33</v>
      </c>
      <c r="AX345" s="11" t="s">
        <v>72</v>
      </c>
      <c r="AY345" s="193" t="s">
        <v>124</v>
      </c>
    </row>
    <row r="346" spans="2:65" s="12" customFormat="1" ht="11.25">
      <c r="B346" s="194"/>
      <c r="C346" s="195"/>
      <c r="D346" s="184" t="s">
        <v>133</v>
      </c>
      <c r="E346" s="196" t="s">
        <v>19</v>
      </c>
      <c r="F346" s="197" t="s">
        <v>150</v>
      </c>
      <c r="G346" s="195"/>
      <c r="H346" s="198">
        <v>6.2679999999999998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133</v>
      </c>
      <c r="AU346" s="204" t="s">
        <v>81</v>
      </c>
      <c r="AV346" s="12" t="s">
        <v>131</v>
      </c>
      <c r="AW346" s="12" t="s">
        <v>33</v>
      </c>
      <c r="AX346" s="12" t="s">
        <v>72</v>
      </c>
      <c r="AY346" s="204" t="s">
        <v>124</v>
      </c>
    </row>
    <row r="347" spans="2:65" s="11" customFormat="1" ht="11.25">
      <c r="B347" s="182"/>
      <c r="C347" s="183"/>
      <c r="D347" s="184" t="s">
        <v>133</v>
      </c>
      <c r="E347" s="185" t="s">
        <v>19</v>
      </c>
      <c r="F347" s="186" t="s">
        <v>489</v>
      </c>
      <c r="G347" s="183"/>
      <c r="H347" s="187">
        <v>6.5</v>
      </c>
      <c r="I347" s="188"/>
      <c r="J347" s="183"/>
      <c r="K347" s="183"/>
      <c r="L347" s="189"/>
      <c r="M347" s="190"/>
      <c r="N347" s="191"/>
      <c r="O347" s="191"/>
      <c r="P347" s="191"/>
      <c r="Q347" s="191"/>
      <c r="R347" s="191"/>
      <c r="S347" s="191"/>
      <c r="T347" s="192"/>
      <c r="AT347" s="193" t="s">
        <v>133</v>
      </c>
      <c r="AU347" s="193" t="s">
        <v>81</v>
      </c>
      <c r="AV347" s="11" t="s">
        <v>81</v>
      </c>
      <c r="AW347" s="11" t="s">
        <v>33</v>
      </c>
      <c r="AX347" s="11" t="s">
        <v>72</v>
      </c>
      <c r="AY347" s="193" t="s">
        <v>124</v>
      </c>
    </row>
    <row r="348" spans="2:65" s="12" customFormat="1" ht="11.25">
      <c r="B348" s="194"/>
      <c r="C348" s="195"/>
      <c r="D348" s="184" t="s">
        <v>133</v>
      </c>
      <c r="E348" s="196" t="s">
        <v>19</v>
      </c>
      <c r="F348" s="197" t="s">
        <v>150</v>
      </c>
      <c r="G348" s="195"/>
      <c r="H348" s="198">
        <v>6.5</v>
      </c>
      <c r="I348" s="199"/>
      <c r="J348" s="195"/>
      <c r="K348" s="195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133</v>
      </c>
      <c r="AU348" s="204" t="s">
        <v>81</v>
      </c>
      <c r="AV348" s="12" t="s">
        <v>131</v>
      </c>
      <c r="AW348" s="12" t="s">
        <v>33</v>
      </c>
      <c r="AX348" s="12" t="s">
        <v>77</v>
      </c>
      <c r="AY348" s="204" t="s">
        <v>124</v>
      </c>
    </row>
    <row r="349" spans="2:65" s="1" customFormat="1" ht="16.5" customHeight="1">
      <c r="B349" s="34"/>
      <c r="C349" s="170" t="s">
        <v>490</v>
      </c>
      <c r="D349" s="170" t="s">
        <v>126</v>
      </c>
      <c r="E349" s="171" t="s">
        <v>491</v>
      </c>
      <c r="F349" s="172" t="s">
        <v>492</v>
      </c>
      <c r="G349" s="173" t="s">
        <v>259</v>
      </c>
      <c r="H349" s="174">
        <v>43</v>
      </c>
      <c r="I349" s="175"/>
      <c r="J349" s="176">
        <f>ROUND(I349*H349,2)</f>
        <v>0</v>
      </c>
      <c r="K349" s="172" t="s">
        <v>130</v>
      </c>
      <c r="L349" s="38"/>
      <c r="M349" s="177" t="s">
        <v>19</v>
      </c>
      <c r="N349" s="178" t="s">
        <v>43</v>
      </c>
      <c r="O349" s="60"/>
      <c r="P349" s="179">
        <f>O349*H349</f>
        <v>0</v>
      </c>
      <c r="Q349" s="179">
        <v>5.9000000000000003E-4</v>
      </c>
      <c r="R349" s="179">
        <f>Q349*H349</f>
        <v>2.537E-2</v>
      </c>
      <c r="S349" s="179">
        <v>0</v>
      </c>
      <c r="T349" s="180">
        <f>S349*H349</f>
        <v>0</v>
      </c>
      <c r="AR349" s="17" t="s">
        <v>205</v>
      </c>
      <c r="AT349" s="17" t="s">
        <v>126</v>
      </c>
      <c r="AU349" s="17" t="s">
        <v>81</v>
      </c>
      <c r="AY349" s="17" t="s">
        <v>124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17" t="s">
        <v>77</v>
      </c>
      <c r="BK349" s="181">
        <f>ROUND(I349*H349,2)</f>
        <v>0</v>
      </c>
      <c r="BL349" s="17" t="s">
        <v>205</v>
      </c>
      <c r="BM349" s="17" t="s">
        <v>493</v>
      </c>
    </row>
    <row r="350" spans="2:65" s="13" customFormat="1" ht="11.25">
      <c r="B350" s="215"/>
      <c r="C350" s="216"/>
      <c r="D350" s="184" t="s">
        <v>133</v>
      </c>
      <c r="E350" s="217" t="s">
        <v>19</v>
      </c>
      <c r="F350" s="218" t="s">
        <v>494</v>
      </c>
      <c r="G350" s="216"/>
      <c r="H350" s="217" t="s">
        <v>19</v>
      </c>
      <c r="I350" s="219"/>
      <c r="J350" s="216"/>
      <c r="K350" s="216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133</v>
      </c>
      <c r="AU350" s="224" t="s">
        <v>81</v>
      </c>
      <c r="AV350" s="13" t="s">
        <v>77</v>
      </c>
      <c r="AW350" s="13" t="s">
        <v>33</v>
      </c>
      <c r="AX350" s="13" t="s">
        <v>72</v>
      </c>
      <c r="AY350" s="224" t="s">
        <v>124</v>
      </c>
    </row>
    <row r="351" spans="2:65" s="11" customFormat="1" ht="11.25">
      <c r="B351" s="182"/>
      <c r="C351" s="183"/>
      <c r="D351" s="184" t="s">
        <v>133</v>
      </c>
      <c r="E351" s="185" t="s">
        <v>19</v>
      </c>
      <c r="F351" s="186" t="s">
        <v>495</v>
      </c>
      <c r="G351" s="183"/>
      <c r="H351" s="187">
        <v>37.1</v>
      </c>
      <c r="I351" s="188"/>
      <c r="J351" s="183"/>
      <c r="K351" s="183"/>
      <c r="L351" s="189"/>
      <c r="M351" s="190"/>
      <c r="N351" s="191"/>
      <c r="O351" s="191"/>
      <c r="P351" s="191"/>
      <c r="Q351" s="191"/>
      <c r="R351" s="191"/>
      <c r="S351" s="191"/>
      <c r="T351" s="192"/>
      <c r="AT351" s="193" t="s">
        <v>133</v>
      </c>
      <c r="AU351" s="193" t="s">
        <v>81</v>
      </c>
      <c r="AV351" s="11" t="s">
        <v>81</v>
      </c>
      <c r="AW351" s="11" t="s">
        <v>33</v>
      </c>
      <c r="AX351" s="11" t="s">
        <v>72</v>
      </c>
      <c r="AY351" s="193" t="s">
        <v>124</v>
      </c>
    </row>
    <row r="352" spans="2:65" s="12" customFormat="1" ht="11.25">
      <c r="B352" s="194"/>
      <c r="C352" s="195"/>
      <c r="D352" s="184" t="s">
        <v>133</v>
      </c>
      <c r="E352" s="196" t="s">
        <v>19</v>
      </c>
      <c r="F352" s="197" t="s">
        <v>150</v>
      </c>
      <c r="G352" s="195"/>
      <c r="H352" s="198">
        <v>37.1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133</v>
      </c>
      <c r="AU352" s="204" t="s">
        <v>81</v>
      </c>
      <c r="AV352" s="12" t="s">
        <v>131</v>
      </c>
      <c r="AW352" s="12" t="s">
        <v>33</v>
      </c>
      <c r="AX352" s="12" t="s">
        <v>72</v>
      </c>
      <c r="AY352" s="204" t="s">
        <v>124</v>
      </c>
    </row>
    <row r="353" spans="2:65" s="11" customFormat="1" ht="11.25">
      <c r="B353" s="182"/>
      <c r="C353" s="183"/>
      <c r="D353" s="184" t="s">
        <v>133</v>
      </c>
      <c r="E353" s="185" t="s">
        <v>19</v>
      </c>
      <c r="F353" s="186" t="s">
        <v>496</v>
      </c>
      <c r="G353" s="183"/>
      <c r="H353" s="187">
        <v>42.664999999999999</v>
      </c>
      <c r="I353" s="188"/>
      <c r="J353" s="183"/>
      <c r="K353" s="183"/>
      <c r="L353" s="189"/>
      <c r="M353" s="190"/>
      <c r="N353" s="191"/>
      <c r="O353" s="191"/>
      <c r="P353" s="191"/>
      <c r="Q353" s="191"/>
      <c r="R353" s="191"/>
      <c r="S353" s="191"/>
      <c r="T353" s="192"/>
      <c r="AT353" s="193" t="s">
        <v>133</v>
      </c>
      <c r="AU353" s="193" t="s">
        <v>81</v>
      </c>
      <c r="AV353" s="11" t="s">
        <v>81</v>
      </c>
      <c r="AW353" s="11" t="s">
        <v>33</v>
      </c>
      <c r="AX353" s="11" t="s">
        <v>72</v>
      </c>
      <c r="AY353" s="193" t="s">
        <v>124</v>
      </c>
    </row>
    <row r="354" spans="2:65" s="12" customFormat="1" ht="11.25">
      <c r="B354" s="194"/>
      <c r="C354" s="195"/>
      <c r="D354" s="184" t="s">
        <v>133</v>
      </c>
      <c r="E354" s="196" t="s">
        <v>19</v>
      </c>
      <c r="F354" s="197" t="s">
        <v>150</v>
      </c>
      <c r="G354" s="195"/>
      <c r="H354" s="198">
        <v>42.664999999999999</v>
      </c>
      <c r="I354" s="199"/>
      <c r="J354" s="195"/>
      <c r="K354" s="195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133</v>
      </c>
      <c r="AU354" s="204" t="s">
        <v>81</v>
      </c>
      <c r="AV354" s="12" t="s">
        <v>131</v>
      </c>
      <c r="AW354" s="12" t="s">
        <v>33</v>
      </c>
      <c r="AX354" s="12" t="s">
        <v>72</v>
      </c>
      <c r="AY354" s="204" t="s">
        <v>124</v>
      </c>
    </row>
    <row r="355" spans="2:65" s="11" customFormat="1" ht="11.25">
      <c r="B355" s="182"/>
      <c r="C355" s="183"/>
      <c r="D355" s="184" t="s">
        <v>133</v>
      </c>
      <c r="E355" s="185" t="s">
        <v>19</v>
      </c>
      <c r="F355" s="186" t="s">
        <v>337</v>
      </c>
      <c r="G355" s="183"/>
      <c r="H355" s="187">
        <v>43</v>
      </c>
      <c r="I355" s="188"/>
      <c r="J355" s="183"/>
      <c r="K355" s="183"/>
      <c r="L355" s="189"/>
      <c r="M355" s="190"/>
      <c r="N355" s="191"/>
      <c r="O355" s="191"/>
      <c r="P355" s="191"/>
      <c r="Q355" s="191"/>
      <c r="R355" s="191"/>
      <c r="S355" s="191"/>
      <c r="T355" s="192"/>
      <c r="AT355" s="193" t="s">
        <v>133</v>
      </c>
      <c r="AU355" s="193" t="s">
        <v>81</v>
      </c>
      <c r="AV355" s="11" t="s">
        <v>81</v>
      </c>
      <c r="AW355" s="11" t="s">
        <v>33</v>
      </c>
      <c r="AX355" s="11" t="s">
        <v>72</v>
      </c>
      <c r="AY355" s="193" t="s">
        <v>124</v>
      </c>
    </row>
    <row r="356" spans="2:65" s="12" customFormat="1" ht="11.25">
      <c r="B356" s="194"/>
      <c r="C356" s="195"/>
      <c r="D356" s="184" t="s">
        <v>133</v>
      </c>
      <c r="E356" s="196" t="s">
        <v>19</v>
      </c>
      <c r="F356" s="197" t="s">
        <v>150</v>
      </c>
      <c r="G356" s="195"/>
      <c r="H356" s="198">
        <v>43</v>
      </c>
      <c r="I356" s="199"/>
      <c r="J356" s="195"/>
      <c r="K356" s="195"/>
      <c r="L356" s="200"/>
      <c r="M356" s="201"/>
      <c r="N356" s="202"/>
      <c r="O356" s="202"/>
      <c r="P356" s="202"/>
      <c r="Q356" s="202"/>
      <c r="R356" s="202"/>
      <c r="S356" s="202"/>
      <c r="T356" s="203"/>
      <c r="AT356" s="204" t="s">
        <v>133</v>
      </c>
      <c r="AU356" s="204" t="s">
        <v>81</v>
      </c>
      <c r="AV356" s="12" t="s">
        <v>131</v>
      </c>
      <c r="AW356" s="12" t="s">
        <v>33</v>
      </c>
      <c r="AX356" s="12" t="s">
        <v>77</v>
      </c>
      <c r="AY356" s="204" t="s">
        <v>124</v>
      </c>
    </row>
    <row r="357" spans="2:65" s="1" customFormat="1" ht="16.5" customHeight="1">
      <c r="B357" s="34"/>
      <c r="C357" s="170" t="s">
        <v>497</v>
      </c>
      <c r="D357" s="170" t="s">
        <v>126</v>
      </c>
      <c r="E357" s="171" t="s">
        <v>498</v>
      </c>
      <c r="F357" s="172" t="s">
        <v>499</v>
      </c>
      <c r="G357" s="173" t="s">
        <v>259</v>
      </c>
      <c r="H357" s="174">
        <v>50</v>
      </c>
      <c r="I357" s="175"/>
      <c r="J357" s="176">
        <f>ROUND(I357*H357,2)</f>
        <v>0</v>
      </c>
      <c r="K357" s="172" t="s">
        <v>130</v>
      </c>
      <c r="L357" s="38"/>
      <c r="M357" s="177" t="s">
        <v>19</v>
      </c>
      <c r="N357" s="178" t="s">
        <v>43</v>
      </c>
      <c r="O357" s="60"/>
      <c r="P357" s="179">
        <f>O357*H357</f>
        <v>0</v>
      </c>
      <c r="Q357" s="179">
        <v>1.2099999999999999E-3</v>
      </c>
      <c r="R357" s="179">
        <f>Q357*H357</f>
        <v>6.0499999999999998E-2</v>
      </c>
      <c r="S357" s="179">
        <v>0</v>
      </c>
      <c r="T357" s="180">
        <f>S357*H357</f>
        <v>0</v>
      </c>
      <c r="AR357" s="17" t="s">
        <v>205</v>
      </c>
      <c r="AT357" s="17" t="s">
        <v>126</v>
      </c>
      <c r="AU357" s="17" t="s">
        <v>81</v>
      </c>
      <c r="AY357" s="17" t="s">
        <v>124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17" t="s">
        <v>77</v>
      </c>
      <c r="BK357" s="181">
        <f>ROUND(I357*H357,2)</f>
        <v>0</v>
      </c>
      <c r="BL357" s="17" t="s">
        <v>205</v>
      </c>
      <c r="BM357" s="17" t="s">
        <v>500</v>
      </c>
    </row>
    <row r="358" spans="2:65" s="13" customFormat="1" ht="11.25">
      <c r="B358" s="215"/>
      <c r="C358" s="216"/>
      <c r="D358" s="184" t="s">
        <v>133</v>
      </c>
      <c r="E358" s="217" t="s">
        <v>19</v>
      </c>
      <c r="F358" s="218" t="s">
        <v>494</v>
      </c>
      <c r="G358" s="216"/>
      <c r="H358" s="217" t="s">
        <v>19</v>
      </c>
      <c r="I358" s="219"/>
      <c r="J358" s="216"/>
      <c r="K358" s="216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133</v>
      </c>
      <c r="AU358" s="224" t="s">
        <v>81</v>
      </c>
      <c r="AV358" s="13" t="s">
        <v>77</v>
      </c>
      <c r="AW358" s="13" t="s">
        <v>33</v>
      </c>
      <c r="AX358" s="13" t="s">
        <v>72</v>
      </c>
      <c r="AY358" s="224" t="s">
        <v>124</v>
      </c>
    </row>
    <row r="359" spans="2:65" s="11" customFormat="1" ht="11.25">
      <c r="B359" s="182"/>
      <c r="C359" s="183"/>
      <c r="D359" s="184" t="s">
        <v>133</v>
      </c>
      <c r="E359" s="185" t="s">
        <v>19</v>
      </c>
      <c r="F359" s="186" t="s">
        <v>501</v>
      </c>
      <c r="G359" s="183"/>
      <c r="H359" s="187">
        <v>43.4</v>
      </c>
      <c r="I359" s="188"/>
      <c r="J359" s="183"/>
      <c r="K359" s="183"/>
      <c r="L359" s="189"/>
      <c r="M359" s="190"/>
      <c r="N359" s="191"/>
      <c r="O359" s="191"/>
      <c r="P359" s="191"/>
      <c r="Q359" s="191"/>
      <c r="R359" s="191"/>
      <c r="S359" s="191"/>
      <c r="T359" s="192"/>
      <c r="AT359" s="193" t="s">
        <v>133</v>
      </c>
      <c r="AU359" s="193" t="s">
        <v>81</v>
      </c>
      <c r="AV359" s="11" t="s">
        <v>81</v>
      </c>
      <c r="AW359" s="11" t="s">
        <v>33</v>
      </c>
      <c r="AX359" s="11" t="s">
        <v>72</v>
      </c>
      <c r="AY359" s="193" t="s">
        <v>124</v>
      </c>
    </row>
    <row r="360" spans="2:65" s="12" customFormat="1" ht="11.25">
      <c r="B360" s="194"/>
      <c r="C360" s="195"/>
      <c r="D360" s="184" t="s">
        <v>133</v>
      </c>
      <c r="E360" s="196" t="s">
        <v>19</v>
      </c>
      <c r="F360" s="197" t="s">
        <v>150</v>
      </c>
      <c r="G360" s="195"/>
      <c r="H360" s="198">
        <v>43.4</v>
      </c>
      <c r="I360" s="199"/>
      <c r="J360" s="195"/>
      <c r="K360" s="195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133</v>
      </c>
      <c r="AU360" s="204" t="s">
        <v>81</v>
      </c>
      <c r="AV360" s="12" t="s">
        <v>131</v>
      </c>
      <c r="AW360" s="12" t="s">
        <v>33</v>
      </c>
      <c r="AX360" s="12" t="s">
        <v>72</v>
      </c>
      <c r="AY360" s="204" t="s">
        <v>124</v>
      </c>
    </row>
    <row r="361" spans="2:65" s="11" customFormat="1" ht="11.25">
      <c r="B361" s="182"/>
      <c r="C361" s="183"/>
      <c r="D361" s="184" t="s">
        <v>133</v>
      </c>
      <c r="E361" s="185" t="s">
        <v>19</v>
      </c>
      <c r="F361" s="186" t="s">
        <v>502</v>
      </c>
      <c r="G361" s="183"/>
      <c r="H361" s="187">
        <v>49.91</v>
      </c>
      <c r="I361" s="188"/>
      <c r="J361" s="183"/>
      <c r="K361" s="183"/>
      <c r="L361" s="189"/>
      <c r="M361" s="190"/>
      <c r="N361" s="191"/>
      <c r="O361" s="191"/>
      <c r="P361" s="191"/>
      <c r="Q361" s="191"/>
      <c r="R361" s="191"/>
      <c r="S361" s="191"/>
      <c r="T361" s="192"/>
      <c r="AT361" s="193" t="s">
        <v>133</v>
      </c>
      <c r="AU361" s="193" t="s">
        <v>81</v>
      </c>
      <c r="AV361" s="11" t="s">
        <v>81</v>
      </c>
      <c r="AW361" s="11" t="s">
        <v>33</v>
      </c>
      <c r="AX361" s="11" t="s">
        <v>72</v>
      </c>
      <c r="AY361" s="193" t="s">
        <v>124</v>
      </c>
    </row>
    <row r="362" spans="2:65" s="12" customFormat="1" ht="11.25">
      <c r="B362" s="194"/>
      <c r="C362" s="195"/>
      <c r="D362" s="184" t="s">
        <v>133</v>
      </c>
      <c r="E362" s="196" t="s">
        <v>19</v>
      </c>
      <c r="F362" s="197" t="s">
        <v>150</v>
      </c>
      <c r="G362" s="195"/>
      <c r="H362" s="198">
        <v>49.91</v>
      </c>
      <c r="I362" s="199"/>
      <c r="J362" s="195"/>
      <c r="K362" s="195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133</v>
      </c>
      <c r="AU362" s="204" t="s">
        <v>81</v>
      </c>
      <c r="AV362" s="12" t="s">
        <v>131</v>
      </c>
      <c r="AW362" s="12" t="s">
        <v>33</v>
      </c>
      <c r="AX362" s="12" t="s">
        <v>72</v>
      </c>
      <c r="AY362" s="204" t="s">
        <v>124</v>
      </c>
    </row>
    <row r="363" spans="2:65" s="11" customFormat="1" ht="11.25">
      <c r="B363" s="182"/>
      <c r="C363" s="183"/>
      <c r="D363" s="184" t="s">
        <v>133</v>
      </c>
      <c r="E363" s="185" t="s">
        <v>19</v>
      </c>
      <c r="F363" s="186" t="s">
        <v>383</v>
      </c>
      <c r="G363" s="183"/>
      <c r="H363" s="187">
        <v>50</v>
      </c>
      <c r="I363" s="188"/>
      <c r="J363" s="183"/>
      <c r="K363" s="183"/>
      <c r="L363" s="189"/>
      <c r="M363" s="190"/>
      <c r="N363" s="191"/>
      <c r="O363" s="191"/>
      <c r="P363" s="191"/>
      <c r="Q363" s="191"/>
      <c r="R363" s="191"/>
      <c r="S363" s="191"/>
      <c r="T363" s="192"/>
      <c r="AT363" s="193" t="s">
        <v>133</v>
      </c>
      <c r="AU363" s="193" t="s">
        <v>81</v>
      </c>
      <c r="AV363" s="11" t="s">
        <v>81</v>
      </c>
      <c r="AW363" s="11" t="s">
        <v>33</v>
      </c>
      <c r="AX363" s="11" t="s">
        <v>72</v>
      </c>
      <c r="AY363" s="193" t="s">
        <v>124</v>
      </c>
    </row>
    <row r="364" spans="2:65" s="12" customFormat="1" ht="11.25">
      <c r="B364" s="194"/>
      <c r="C364" s="195"/>
      <c r="D364" s="184" t="s">
        <v>133</v>
      </c>
      <c r="E364" s="196" t="s">
        <v>19</v>
      </c>
      <c r="F364" s="197" t="s">
        <v>150</v>
      </c>
      <c r="G364" s="195"/>
      <c r="H364" s="198">
        <v>50</v>
      </c>
      <c r="I364" s="199"/>
      <c r="J364" s="195"/>
      <c r="K364" s="195"/>
      <c r="L364" s="200"/>
      <c r="M364" s="201"/>
      <c r="N364" s="202"/>
      <c r="O364" s="202"/>
      <c r="P364" s="202"/>
      <c r="Q364" s="202"/>
      <c r="R364" s="202"/>
      <c r="S364" s="202"/>
      <c r="T364" s="203"/>
      <c r="AT364" s="204" t="s">
        <v>133</v>
      </c>
      <c r="AU364" s="204" t="s">
        <v>81</v>
      </c>
      <c r="AV364" s="12" t="s">
        <v>131</v>
      </c>
      <c r="AW364" s="12" t="s">
        <v>33</v>
      </c>
      <c r="AX364" s="12" t="s">
        <v>77</v>
      </c>
      <c r="AY364" s="204" t="s">
        <v>124</v>
      </c>
    </row>
    <row r="365" spans="2:65" s="1" customFormat="1" ht="16.5" customHeight="1">
      <c r="B365" s="34"/>
      <c r="C365" s="170" t="s">
        <v>503</v>
      </c>
      <c r="D365" s="170" t="s">
        <v>126</v>
      </c>
      <c r="E365" s="171" t="s">
        <v>504</v>
      </c>
      <c r="F365" s="172" t="s">
        <v>505</v>
      </c>
      <c r="G365" s="173" t="s">
        <v>259</v>
      </c>
      <c r="H365" s="174">
        <v>12.5</v>
      </c>
      <c r="I365" s="175"/>
      <c r="J365" s="176">
        <f>ROUND(I365*H365,2)</f>
        <v>0</v>
      </c>
      <c r="K365" s="172" t="s">
        <v>130</v>
      </c>
      <c r="L365" s="38"/>
      <c r="M365" s="177" t="s">
        <v>19</v>
      </c>
      <c r="N365" s="178" t="s">
        <v>43</v>
      </c>
      <c r="O365" s="60"/>
      <c r="P365" s="179">
        <f>O365*H365</f>
        <v>0</v>
      </c>
      <c r="Q365" s="179">
        <v>2.9E-4</v>
      </c>
      <c r="R365" s="179">
        <f>Q365*H365</f>
        <v>3.6250000000000002E-3</v>
      </c>
      <c r="S365" s="179">
        <v>0</v>
      </c>
      <c r="T365" s="180">
        <f>S365*H365</f>
        <v>0</v>
      </c>
      <c r="AR365" s="17" t="s">
        <v>205</v>
      </c>
      <c r="AT365" s="17" t="s">
        <v>126</v>
      </c>
      <c r="AU365" s="17" t="s">
        <v>81</v>
      </c>
      <c r="AY365" s="17" t="s">
        <v>124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17" t="s">
        <v>77</v>
      </c>
      <c r="BK365" s="181">
        <f>ROUND(I365*H365,2)</f>
        <v>0</v>
      </c>
      <c r="BL365" s="17" t="s">
        <v>205</v>
      </c>
      <c r="BM365" s="17" t="s">
        <v>506</v>
      </c>
    </row>
    <row r="366" spans="2:65" s="13" customFormat="1" ht="11.25">
      <c r="B366" s="215"/>
      <c r="C366" s="216"/>
      <c r="D366" s="184" t="s">
        <v>133</v>
      </c>
      <c r="E366" s="217" t="s">
        <v>19</v>
      </c>
      <c r="F366" s="218" t="s">
        <v>487</v>
      </c>
      <c r="G366" s="216"/>
      <c r="H366" s="217" t="s">
        <v>19</v>
      </c>
      <c r="I366" s="219"/>
      <c r="J366" s="216"/>
      <c r="K366" s="216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133</v>
      </c>
      <c r="AU366" s="224" t="s">
        <v>81</v>
      </c>
      <c r="AV366" s="13" t="s">
        <v>77</v>
      </c>
      <c r="AW366" s="13" t="s">
        <v>33</v>
      </c>
      <c r="AX366" s="13" t="s">
        <v>72</v>
      </c>
      <c r="AY366" s="224" t="s">
        <v>124</v>
      </c>
    </row>
    <row r="367" spans="2:65" s="11" customFormat="1" ht="11.25">
      <c r="B367" s="182"/>
      <c r="C367" s="183"/>
      <c r="D367" s="184" t="s">
        <v>133</v>
      </c>
      <c r="E367" s="185" t="s">
        <v>19</v>
      </c>
      <c r="F367" s="186" t="s">
        <v>507</v>
      </c>
      <c r="G367" s="183"/>
      <c r="H367" s="187">
        <v>5.52</v>
      </c>
      <c r="I367" s="188"/>
      <c r="J367" s="183"/>
      <c r="K367" s="183"/>
      <c r="L367" s="189"/>
      <c r="M367" s="190"/>
      <c r="N367" s="191"/>
      <c r="O367" s="191"/>
      <c r="P367" s="191"/>
      <c r="Q367" s="191"/>
      <c r="R367" s="191"/>
      <c r="S367" s="191"/>
      <c r="T367" s="192"/>
      <c r="AT367" s="193" t="s">
        <v>133</v>
      </c>
      <c r="AU367" s="193" t="s">
        <v>81</v>
      </c>
      <c r="AV367" s="11" t="s">
        <v>81</v>
      </c>
      <c r="AW367" s="11" t="s">
        <v>33</v>
      </c>
      <c r="AX367" s="11" t="s">
        <v>72</v>
      </c>
      <c r="AY367" s="193" t="s">
        <v>124</v>
      </c>
    </row>
    <row r="368" spans="2:65" s="13" customFormat="1" ht="11.25">
      <c r="B368" s="215"/>
      <c r="C368" s="216"/>
      <c r="D368" s="184" t="s">
        <v>133</v>
      </c>
      <c r="E368" s="217" t="s">
        <v>19</v>
      </c>
      <c r="F368" s="218" t="s">
        <v>508</v>
      </c>
      <c r="G368" s="216"/>
      <c r="H368" s="217" t="s">
        <v>19</v>
      </c>
      <c r="I368" s="219"/>
      <c r="J368" s="216"/>
      <c r="K368" s="216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133</v>
      </c>
      <c r="AU368" s="224" t="s">
        <v>81</v>
      </c>
      <c r="AV368" s="13" t="s">
        <v>77</v>
      </c>
      <c r="AW368" s="13" t="s">
        <v>33</v>
      </c>
      <c r="AX368" s="13" t="s">
        <v>72</v>
      </c>
      <c r="AY368" s="224" t="s">
        <v>124</v>
      </c>
    </row>
    <row r="369" spans="2:65" s="11" customFormat="1" ht="11.25">
      <c r="B369" s="182"/>
      <c r="C369" s="183"/>
      <c r="D369" s="184" t="s">
        <v>133</v>
      </c>
      <c r="E369" s="185" t="s">
        <v>19</v>
      </c>
      <c r="F369" s="186" t="s">
        <v>509</v>
      </c>
      <c r="G369" s="183"/>
      <c r="H369" s="187">
        <v>3.1</v>
      </c>
      <c r="I369" s="188"/>
      <c r="J369" s="183"/>
      <c r="K369" s="183"/>
      <c r="L369" s="189"/>
      <c r="M369" s="190"/>
      <c r="N369" s="191"/>
      <c r="O369" s="191"/>
      <c r="P369" s="191"/>
      <c r="Q369" s="191"/>
      <c r="R369" s="191"/>
      <c r="S369" s="191"/>
      <c r="T369" s="192"/>
      <c r="AT369" s="193" t="s">
        <v>133</v>
      </c>
      <c r="AU369" s="193" t="s">
        <v>81</v>
      </c>
      <c r="AV369" s="11" t="s">
        <v>81</v>
      </c>
      <c r="AW369" s="11" t="s">
        <v>33</v>
      </c>
      <c r="AX369" s="11" t="s">
        <v>72</v>
      </c>
      <c r="AY369" s="193" t="s">
        <v>124</v>
      </c>
    </row>
    <row r="370" spans="2:65" s="13" customFormat="1" ht="11.25">
      <c r="B370" s="215"/>
      <c r="C370" s="216"/>
      <c r="D370" s="184" t="s">
        <v>133</v>
      </c>
      <c r="E370" s="217" t="s">
        <v>19</v>
      </c>
      <c r="F370" s="218" t="s">
        <v>494</v>
      </c>
      <c r="G370" s="216"/>
      <c r="H370" s="217" t="s">
        <v>19</v>
      </c>
      <c r="I370" s="219"/>
      <c r="J370" s="216"/>
      <c r="K370" s="216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133</v>
      </c>
      <c r="AU370" s="224" t="s">
        <v>81</v>
      </c>
      <c r="AV370" s="13" t="s">
        <v>77</v>
      </c>
      <c r="AW370" s="13" t="s">
        <v>33</v>
      </c>
      <c r="AX370" s="13" t="s">
        <v>72</v>
      </c>
      <c r="AY370" s="224" t="s">
        <v>124</v>
      </c>
    </row>
    <row r="371" spans="2:65" s="11" customFormat="1" ht="11.25">
      <c r="B371" s="182"/>
      <c r="C371" s="183"/>
      <c r="D371" s="184" t="s">
        <v>133</v>
      </c>
      <c r="E371" s="185" t="s">
        <v>19</v>
      </c>
      <c r="F371" s="186" t="s">
        <v>81</v>
      </c>
      <c r="G371" s="183"/>
      <c r="H371" s="187">
        <v>2</v>
      </c>
      <c r="I371" s="188"/>
      <c r="J371" s="183"/>
      <c r="K371" s="183"/>
      <c r="L371" s="189"/>
      <c r="M371" s="190"/>
      <c r="N371" s="191"/>
      <c r="O371" s="191"/>
      <c r="P371" s="191"/>
      <c r="Q371" s="191"/>
      <c r="R371" s="191"/>
      <c r="S371" s="191"/>
      <c r="T371" s="192"/>
      <c r="AT371" s="193" t="s">
        <v>133</v>
      </c>
      <c r="AU371" s="193" t="s">
        <v>81</v>
      </c>
      <c r="AV371" s="11" t="s">
        <v>81</v>
      </c>
      <c r="AW371" s="11" t="s">
        <v>33</v>
      </c>
      <c r="AX371" s="11" t="s">
        <v>72</v>
      </c>
      <c r="AY371" s="193" t="s">
        <v>124</v>
      </c>
    </row>
    <row r="372" spans="2:65" s="12" customFormat="1" ht="11.25">
      <c r="B372" s="194"/>
      <c r="C372" s="195"/>
      <c r="D372" s="184" t="s">
        <v>133</v>
      </c>
      <c r="E372" s="196" t="s">
        <v>19</v>
      </c>
      <c r="F372" s="197" t="s">
        <v>150</v>
      </c>
      <c r="G372" s="195"/>
      <c r="H372" s="198">
        <v>10.62</v>
      </c>
      <c r="I372" s="199"/>
      <c r="J372" s="195"/>
      <c r="K372" s="195"/>
      <c r="L372" s="200"/>
      <c r="M372" s="201"/>
      <c r="N372" s="202"/>
      <c r="O372" s="202"/>
      <c r="P372" s="202"/>
      <c r="Q372" s="202"/>
      <c r="R372" s="202"/>
      <c r="S372" s="202"/>
      <c r="T372" s="203"/>
      <c r="AT372" s="204" t="s">
        <v>133</v>
      </c>
      <c r="AU372" s="204" t="s">
        <v>81</v>
      </c>
      <c r="AV372" s="12" t="s">
        <v>131</v>
      </c>
      <c r="AW372" s="12" t="s">
        <v>33</v>
      </c>
      <c r="AX372" s="12" t="s">
        <v>72</v>
      </c>
      <c r="AY372" s="204" t="s">
        <v>124</v>
      </c>
    </row>
    <row r="373" spans="2:65" s="11" customFormat="1" ht="11.25">
      <c r="B373" s="182"/>
      <c r="C373" s="183"/>
      <c r="D373" s="184" t="s">
        <v>133</v>
      </c>
      <c r="E373" s="185" t="s">
        <v>19</v>
      </c>
      <c r="F373" s="186" t="s">
        <v>510</v>
      </c>
      <c r="G373" s="183"/>
      <c r="H373" s="187">
        <v>12.212999999999999</v>
      </c>
      <c r="I373" s="188"/>
      <c r="J373" s="183"/>
      <c r="K373" s="183"/>
      <c r="L373" s="189"/>
      <c r="M373" s="190"/>
      <c r="N373" s="191"/>
      <c r="O373" s="191"/>
      <c r="P373" s="191"/>
      <c r="Q373" s="191"/>
      <c r="R373" s="191"/>
      <c r="S373" s="191"/>
      <c r="T373" s="192"/>
      <c r="AT373" s="193" t="s">
        <v>133</v>
      </c>
      <c r="AU373" s="193" t="s">
        <v>81</v>
      </c>
      <c r="AV373" s="11" t="s">
        <v>81</v>
      </c>
      <c r="AW373" s="11" t="s">
        <v>33</v>
      </c>
      <c r="AX373" s="11" t="s">
        <v>72</v>
      </c>
      <c r="AY373" s="193" t="s">
        <v>124</v>
      </c>
    </row>
    <row r="374" spans="2:65" s="12" customFormat="1" ht="11.25">
      <c r="B374" s="194"/>
      <c r="C374" s="195"/>
      <c r="D374" s="184" t="s">
        <v>133</v>
      </c>
      <c r="E374" s="196" t="s">
        <v>19</v>
      </c>
      <c r="F374" s="197" t="s">
        <v>150</v>
      </c>
      <c r="G374" s="195"/>
      <c r="H374" s="198">
        <v>12.212999999999999</v>
      </c>
      <c r="I374" s="199"/>
      <c r="J374" s="195"/>
      <c r="K374" s="195"/>
      <c r="L374" s="200"/>
      <c r="M374" s="201"/>
      <c r="N374" s="202"/>
      <c r="O374" s="202"/>
      <c r="P374" s="202"/>
      <c r="Q374" s="202"/>
      <c r="R374" s="202"/>
      <c r="S374" s="202"/>
      <c r="T374" s="203"/>
      <c r="AT374" s="204" t="s">
        <v>133</v>
      </c>
      <c r="AU374" s="204" t="s">
        <v>81</v>
      </c>
      <c r="AV374" s="12" t="s">
        <v>131</v>
      </c>
      <c r="AW374" s="12" t="s">
        <v>33</v>
      </c>
      <c r="AX374" s="12" t="s">
        <v>72</v>
      </c>
      <c r="AY374" s="204" t="s">
        <v>124</v>
      </c>
    </row>
    <row r="375" spans="2:65" s="11" customFormat="1" ht="11.25">
      <c r="B375" s="182"/>
      <c r="C375" s="183"/>
      <c r="D375" s="184" t="s">
        <v>133</v>
      </c>
      <c r="E375" s="185" t="s">
        <v>19</v>
      </c>
      <c r="F375" s="186" t="s">
        <v>511</v>
      </c>
      <c r="G375" s="183"/>
      <c r="H375" s="187">
        <v>12.5</v>
      </c>
      <c r="I375" s="188"/>
      <c r="J375" s="183"/>
      <c r="K375" s="183"/>
      <c r="L375" s="189"/>
      <c r="M375" s="190"/>
      <c r="N375" s="191"/>
      <c r="O375" s="191"/>
      <c r="P375" s="191"/>
      <c r="Q375" s="191"/>
      <c r="R375" s="191"/>
      <c r="S375" s="191"/>
      <c r="T375" s="192"/>
      <c r="AT375" s="193" t="s">
        <v>133</v>
      </c>
      <c r="AU375" s="193" t="s">
        <v>81</v>
      </c>
      <c r="AV375" s="11" t="s">
        <v>81</v>
      </c>
      <c r="AW375" s="11" t="s">
        <v>33</v>
      </c>
      <c r="AX375" s="11" t="s">
        <v>72</v>
      </c>
      <c r="AY375" s="193" t="s">
        <v>124</v>
      </c>
    </row>
    <row r="376" spans="2:65" s="12" customFormat="1" ht="11.25">
      <c r="B376" s="194"/>
      <c r="C376" s="195"/>
      <c r="D376" s="184" t="s">
        <v>133</v>
      </c>
      <c r="E376" s="196" t="s">
        <v>19</v>
      </c>
      <c r="F376" s="197" t="s">
        <v>150</v>
      </c>
      <c r="G376" s="195"/>
      <c r="H376" s="198">
        <v>12.5</v>
      </c>
      <c r="I376" s="199"/>
      <c r="J376" s="195"/>
      <c r="K376" s="195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133</v>
      </c>
      <c r="AU376" s="204" t="s">
        <v>81</v>
      </c>
      <c r="AV376" s="12" t="s">
        <v>131</v>
      </c>
      <c r="AW376" s="12" t="s">
        <v>33</v>
      </c>
      <c r="AX376" s="12" t="s">
        <v>77</v>
      </c>
      <c r="AY376" s="204" t="s">
        <v>124</v>
      </c>
    </row>
    <row r="377" spans="2:65" s="1" customFormat="1" ht="16.5" customHeight="1">
      <c r="B377" s="34"/>
      <c r="C377" s="170" t="s">
        <v>512</v>
      </c>
      <c r="D377" s="170" t="s">
        <v>126</v>
      </c>
      <c r="E377" s="171" t="s">
        <v>513</v>
      </c>
      <c r="F377" s="172" t="s">
        <v>514</v>
      </c>
      <c r="G377" s="173" t="s">
        <v>259</v>
      </c>
      <c r="H377" s="174">
        <v>28</v>
      </c>
      <c r="I377" s="175"/>
      <c r="J377" s="176">
        <f>ROUND(I377*H377,2)</f>
        <v>0</v>
      </c>
      <c r="K377" s="172" t="s">
        <v>130</v>
      </c>
      <c r="L377" s="38"/>
      <c r="M377" s="177" t="s">
        <v>19</v>
      </c>
      <c r="N377" s="178" t="s">
        <v>43</v>
      </c>
      <c r="O377" s="60"/>
      <c r="P377" s="179">
        <f>O377*H377</f>
        <v>0</v>
      </c>
      <c r="Q377" s="179">
        <v>3.5E-4</v>
      </c>
      <c r="R377" s="179">
        <f>Q377*H377</f>
        <v>9.7999999999999997E-3</v>
      </c>
      <c r="S377" s="179">
        <v>0</v>
      </c>
      <c r="T377" s="180">
        <f>S377*H377</f>
        <v>0</v>
      </c>
      <c r="AR377" s="17" t="s">
        <v>205</v>
      </c>
      <c r="AT377" s="17" t="s">
        <v>126</v>
      </c>
      <c r="AU377" s="17" t="s">
        <v>81</v>
      </c>
      <c r="AY377" s="17" t="s">
        <v>124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7" t="s">
        <v>77</v>
      </c>
      <c r="BK377" s="181">
        <f>ROUND(I377*H377,2)</f>
        <v>0</v>
      </c>
      <c r="BL377" s="17" t="s">
        <v>205</v>
      </c>
      <c r="BM377" s="17" t="s">
        <v>515</v>
      </c>
    </row>
    <row r="378" spans="2:65" s="13" customFormat="1" ht="11.25">
      <c r="B378" s="215"/>
      <c r="C378" s="216"/>
      <c r="D378" s="184" t="s">
        <v>133</v>
      </c>
      <c r="E378" s="217" t="s">
        <v>19</v>
      </c>
      <c r="F378" s="218" t="s">
        <v>487</v>
      </c>
      <c r="G378" s="216"/>
      <c r="H378" s="217" t="s">
        <v>19</v>
      </c>
      <c r="I378" s="219"/>
      <c r="J378" s="216"/>
      <c r="K378" s="216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133</v>
      </c>
      <c r="AU378" s="224" t="s">
        <v>81</v>
      </c>
      <c r="AV378" s="13" t="s">
        <v>77</v>
      </c>
      <c r="AW378" s="13" t="s">
        <v>33</v>
      </c>
      <c r="AX378" s="13" t="s">
        <v>72</v>
      </c>
      <c r="AY378" s="224" t="s">
        <v>124</v>
      </c>
    </row>
    <row r="379" spans="2:65" s="11" customFormat="1" ht="11.25">
      <c r="B379" s="182"/>
      <c r="C379" s="183"/>
      <c r="D379" s="184" t="s">
        <v>133</v>
      </c>
      <c r="E379" s="185" t="s">
        <v>19</v>
      </c>
      <c r="F379" s="186" t="s">
        <v>516</v>
      </c>
      <c r="G379" s="183"/>
      <c r="H379" s="187">
        <v>7.91</v>
      </c>
      <c r="I379" s="188"/>
      <c r="J379" s="183"/>
      <c r="K379" s="183"/>
      <c r="L379" s="189"/>
      <c r="M379" s="190"/>
      <c r="N379" s="191"/>
      <c r="O379" s="191"/>
      <c r="P379" s="191"/>
      <c r="Q379" s="191"/>
      <c r="R379" s="191"/>
      <c r="S379" s="191"/>
      <c r="T379" s="192"/>
      <c r="AT379" s="193" t="s">
        <v>133</v>
      </c>
      <c r="AU379" s="193" t="s">
        <v>81</v>
      </c>
      <c r="AV379" s="11" t="s">
        <v>81</v>
      </c>
      <c r="AW379" s="11" t="s">
        <v>33</v>
      </c>
      <c r="AX379" s="11" t="s">
        <v>72</v>
      </c>
      <c r="AY379" s="193" t="s">
        <v>124</v>
      </c>
    </row>
    <row r="380" spans="2:65" s="13" customFormat="1" ht="11.25">
      <c r="B380" s="215"/>
      <c r="C380" s="216"/>
      <c r="D380" s="184" t="s">
        <v>133</v>
      </c>
      <c r="E380" s="217" t="s">
        <v>19</v>
      </c>
      <c r="F380" s="218" t="s">
        <v>508</v>
      </c>
      <c r="G380" s="216"/>
      <c r="H380" s="217" t="s">
        <v>19</v>
      </c>
      <c r="I380" s="219"/>
      <c r="J380" s="216"/>
      <c r="K380" s="216"/>
      <c r="L380" s="220"/>
      <c r="M380" s="221"/>
      <c r="N380" s="222"/>
      <c r="O380" s="222"/>
      <c r="P380" s="222"/>
      <c r="Q380" s="222"/>
      <c r="R380" s="222"/>
      <c r="S380" s="222"/>
      <c r="T380" s="223"/>
      <c r="AT380" s="224" t="s">
        <v>133</v>
      </c>
      <c r="AU380" s="224" t="s">
        <v>81</v>
      </c>
      <c r="AV380" s="13" t="s">
        <v>77</v>
      </c>
      <c r="AW380" s="13" t="s">
        <v>33</v>
      </c>
      <c r="AX380" s="13" t="s">
        <v>72</v>
      </c>
      <c r="AY380" s="224" t="s">
        <v>124</v>
      </c>
    </row>
    <row r="381" spans="2:65" s="11" customFormat="1" ht="11.25">
      <c r="B381" s="182"/>
      <c r="C381" s="183"/>
      <c r="D381" s="184" t="s">
        <v>133</v>
      </c>
      <c r="E381" s="185" t="s">
        <v>19</v>
      </c>
      <c r="F381" s="186" t="s">
        <v>517</v>
      </c>
      <c r="G381" s="183"/>
      <c r="H381" s="187">
        <v>13.26</v>
      </c>
      <c r="I381" s="188"/>
      <c r="J381" s="183"/>
      <c r="K381" s="183"/>
      <c r="L381" s="189"/>
      <c r="M381" s="190"/>
      <c r="N381" s="191"/>
      <c r="O381" s="191"/>
      <c r="P381" s="191"/>
      <c r="Q381" s="191"/>
      <c r="R381" s="191"/>
      <c r="S381" s="191"/>
      <c r="T381" s="192"/>
      <c r="AT381" s="193" t="s">
        <v>133</v>
      </c>
      <c r="AU381" s="193" t="s">
        <v>81</v>
      </c>
      <c r="AV381" s="11" t="s">
        <v>81</v>
      </c>
      <c r="AW381" s="11" t="s">
        <v>33</v>
      </c>
      <c r="AX381" s="11" t="s">
        <v>72</v>
      </c>
      <c r="AY381" s="193" t="s">
        <v>124</v>
      </c>
    </row>
    <row r="382" spans="2:65" s="13" customFormat="1" ht="11.25">
      <c r="B382" s="215"/>
      <c r="C382" s="216"/>
      <c r="D382" s="184" t="s">
        <v>133</v>
      </c>
      <c r="E382" s="217" t="s">
        <v>19</v>
      </c>
      <c r="F382" s="218" t="s">
        <v>494</v>
      </c>
      <c r="G382" s="216"/>
      <c r="H382" s="217" t="s">
        <v>19</v>
      </c>
      <c r="I382" s="219"/>
      <c r="J382" s="216"/>
      <c r="K382" s="216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133</v>
      </c>
      <c r="AU382" s="224" t="s">
        <v>81</v>
      </c>
      <c r="AV382" s="13" t="s">
        <v>77</v>
      </c>
      <c r="AW382" s="13" t="s">
        <v>33</v>
      </c>
      <c r="AX382" s="13" t="s">
        <v>72</v>
      </c>
      <c r="AY382" s="224" t="s">
        <v>124</v>
      </c>
    </row>
    <row r="383" spans="2:65" s="11" customFormat="1" ht="11.25">
      <c r="B383" s="182"/>
      <c r="C383" s="183"/>
      <c r="D383" s="184" t="s">
        <v>133</v>
      </c>
      <c r="E383" s="185" t="s">
        <v>19</v>
      </c>
      <c r="F383" s="186" t="s">
        <v>518</v>
      </c>
      <c r="G383" s="183"/>
      <c r="H383" s="187">
        <v>2.9</v>
      </c>
      <c r="I383" s="188"/>
      <c r="J383" s="183"/>
      <c r="K383" s="183"/>
      <c r="L383" s="189"/>
      <c r="M383" s="190"/>
      <c r="N383" s="191"/>
      <c r="O383" s="191"/>
      <c r="P383" s="191"/>
      <c r="Q383" s="191"/>
      <c r="R383" s="191"/>
      <c r="S383" s="191"/>
      <c r="T383" s="192"/>
      <c r="AT383" s="193" t="s">
        <v>133</v>
      </c>
      <c r="AU383" s="193" t="s">
        <v>81</v>
      </c>
      <c r="AV383" s="11" t="s">
        <v>81</v>
      </c>
      <c r="AW383" s="11" t="s">
        <v>33</v>
      </c>
      <c r="AX383" s="11" t="s">
        <v>72</v>
      </c>
      <c r="AY383" s="193" t="s">
        <v>124</v>
      </c>
    </row>
    <row r="384" spans="2:65" s="12" customFormat="1" ht="11.25">
      <c r="B384" s="194"/>
      <c r="C384" s="195"/>
      <c r="D384" s="184" t="s">
        <v>133</v>
      </c>
      <c r="E384" s="196" t="s">
        <v>19</v>
      </c>
      <c r="F384" s="197" t="s">
        <v>150</v>
      </c>
      <c r="G384" s="195"/>
      <c r="H384" s="198">
        <v>24.07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133</v>
      </c>
      <c r="AU384" s="204" t="s">
        <v>81</v>
      </c>
      <c r="AV384" s="12" t="s">
        <v>131</v>
      </c>
      <c r="AW384" s="12" t="s">
        <v>33</v>
      </c>
      <c r="AX384" s="12" t="s">
        <v>72</v>
      </c>
      <c r="AY384" s="204" t="s">
        <v>124</v>
      </c>
    </row>
    <row r="385" spans="2:65" s="11" customFormat="1" ht="11.25">
      <c r="B385" s="182"/>
      <c r="C385" s="183"/>
      <c r="D385" s="184" t="s">
        <v>133</v>
      </c>
      <c r="E385" s="185" t="s">
        <v>19</v>
      </c>
      <c r="F385" s="186" t="s">
        <v>519</v>
      </c>
      <c r="G385" s="183"/>
      <c r="H385" s="187">
        <v>27.681000000000001</v>
      </c>
      <c r="I385" s="188"/>
      <c r="J385" s="183"/>
      <c r="K385" s="183"/>
      <c r="L385" s="189"/>
      <c r="M385" s="190"/>
      <c r="N385" s="191"/>
      <c r="O385" s="191"/>
      <c r="P385" s="191"/>
      <c r="Q385" s="191"/>
      <c r="R385" s="191"/>
      <c r="S385" s="191"/>
      <c r="T385" s="192"/>
      <c r="AT385" s="193" t="s">
        <v>133</v>
      </c>
      <c r="AU385" s="193" t="s">
        <v>81</v>
      </c>
      <c r="AV385" s="11" t="s">
        <v>81</v>
      </c>
      <c r="AW385" s="11" t="s">
        <v>33</v>
      </c>
      <c r="AX385" s="11" t="s">
        <v>72</v>
      </c>
      <c r="AY385" s="193" t="s">
        <v>124</v>
      </c>
    </row>
    <row r="386" spans="2:65" s="12" customFormat="1" ht="11.25">
      <c r="B386" s="194"/>
      <c r="C386" s="195"/>
      <c r="D386" s="184" t="s">
        <v>133</v>
      </c>
      <c r="E386" s="196" t="s">
        <v>19</v>
      </c>
      <c r="F386" s="197" t="s">
        <v>150</v>
      </c>
      <c r="G386" s="195"/>
      <c r="H386" s="198">
        <v>27.681000000000001</v>
      </c>
      <c r="I386" s="199"/>
      <c r="J386" s="195"/>
      <c r="K386" s="195"/>
      <c r="L386" s="200"/>
      <c r="M386" s="201"/>
      <c r="N386" s="202"/>
      <c r="O386" s="202"/>
      <c r="P386" s="202"/>
      <c r="Q386" s="202"/>
      <c r="R386" s="202"/>
      <c r="S386" s="202"/>
      <c r="T386" s="203"/>
      <c r="AT386" s="204" t="s">
        <v>133</v>
      </c>
      <c r="AU386" s="204" t="s">
        <v>81</v>
      </c>
      <c r="AV386" s="12" t="s">
        <v>131</v>
      </c>
      <c r="AW386" s="12" t="s">
        <v>33</v>
      </c>
      <c r="AX386" s="12" t="s">
        <v>72</v>
      </c>
      <c r="AY386" s="204" t="s">
        <v>124</v>
      </c>
    </row>
    <row r="387" spans="2:65" s="11" customFormat="1" ht="11.25">
      <c r="B387" s="182"/>
      <c r="C387" s="183"/>
      <c r="D387" s="184" t="s">
        <v>133</v>
      </c>
      <c r="E387" s="185" t="s">
        <v>19</v>
      </c>
      <c r="F387" s="186" t="s">
        <v>273</v>
      </c>
      <c r="G387" s="183"/>
      <c r="H387" s="187">
        <v>28</v>
      </c>
      <c r="I387" s="188"/>
      <c r="J387" s="183"/>
      <c r="K387" s="183"/>
      <c r="L387" s="189"/>
      <c r="M387" s="190"/>
      <c r="N387" s="191"/>
      <c r="O387" s="191"/>
      <c r="P387" s="191"/>
      <c r="Q387" s="191"/>
      <c r="R387" s="191"/>
      <c r="S387" s="191"/>
      <c r="T387" s="192"/>
      <c r="AT387" s="193" t="s">
        <v>133</v>
      </c>
      <c r="AU387" s="193" t="s">
        <v>81</v>
      </c>
      <c r="AV387" s="11" t="s">
        <v>81</v>
      </c>
      <c r="AW387" s="11" t="s">
        <v>33</v>
      </c>
      <c r="AX387" s="11" t="s">
        <v>72</v>
      </c>
      <c r="AY387" s="193" t="s">
        <v>124</v>
      </c>
    </row>
    <row r="388" spans="2:65" s="12" customFormat="1" ht="11.25">
      <c r="B388" s="194"/>
      <c r="C388" s="195"/>
      <c r="D388" s="184" t="s">
        <v>133</v>
      </c>
      <c r="E388" s="196" t="s">
        <v>19</v>
      </c>
      <c r="F388" s="197" t="s">
        <v>150</v>
      </c>
      <c r="G388" s="195"/>
      <c r="H388" s="198">
        <v>28</v>
      </c>
      <c r="I388" s="199"/>
      <c r="J388" s="195"/>
      <c r="K388" s="195"/>
      <c r="L388" s="200"/>
      <c r="M388" s="201"/>
      <c r="N388" s="202"/>
      <c r="O388" s="202"/>
      <c r="P388" s="202"/>
      <c r="Q388" s="202"/>
      <c r="R388" s="202"/>
      <c r="S388" s="202"/>
      <c r="T388" s="203"/>
      <c r="AT388" s="204" t="s">
        <v>133</v>
      </c>
      <c r="AU388" s="204" t="s">
        <v>81</v>
      </c>
      <c r="AV388" s="12" t="s">
        <v>131</v>
      </c>
      <c r="AW388" s="12" t="s">
        <v>33</v>
      </c>
      <c r="AX388" s="12" t="s">
        <v>77</v>
      </c>
      <c r="AY388" s="204" t="s">
        <v>124</v>
      </c>
    </row>
    <row r="389" spans="2:65" s="1" customFormat="1" ht="16.5" customHeight="1">
      <c r="B389" s="34"/>
      <c r="C389" s="170" t="s">
        <v>520</v>
      </c>
      <c r="D389" s="170" t="s">
        <v>126</v>
      </c>
      <c r="E389" s="171" t="s">
        <v>521</v>
      </c>
      <c r="F389" s="172" t="s">
        <v>522</v>
      </c>
      <c r="G389" s="173" t="s">
        <v>259</v>
      </c>
      <c r="H389" s="174">
        <v>8</v>
      </c>
      <c r="I389" s="175"/>
      <c r="J389" s="176">
        <f>ROUND(I389*H389,2)</f>
        <v>0</v>
      </c>
      <c r="K389" s="172" t="s">
        <v>130</v>
      </c>
      <c r="L389" s="38"/>
      <c r="M389" s="177" t="s">
        <v>19</v>
      </c>
      <c r="N389" s="178" t="s">
        <v>43</v>
      </c>
      <c r="O389" s="60"/>
      <c r="P389" s="179">
        <f>O389*H389</f>
        <v>0</v>
      </c>
      <c r="Q389" s="179">
        <v>1.14E-3</v>
      </c>
      <c r="R389" s="179">
        <f>Q389*H389</f>
        <v>9.1199999999999996E-3</v>
      </c>
      <c r="S389" s="179">
        <v>0</v>
      </c>
      <c r="T389" s="180">
        <f>S389*H389</f>
        <v>0</v>
      </c>
      <c r="AR389" s="17" t="s">
        <v>205</v>
      </c>
      <c r="AT389" s="17" t="s">
        <v>126</v>
      </c>
      <c r="AU389" s="17" t="s">
        <v>81</v>
      </c>
      <c r="AY389" s="17" t="s">
        <v>124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7" t="s">
        <v>77</v>
      </c>
      <c r="BK389" s="181">
        <f>ROUND(I389*H389,2)</f>
        <v>0</v>
      </c>
      <c r="BL389" s="17" t="s">
        <v>205</v>
      </c>
      <c r="BM389" s="17" t="s">
        <v>523</v>
      </c>
    </row>
    <row r="390" spans="2:65" s="13" customFormat="1" ht="11.25">
      <c r="B390" s="215"/>
      <c r="C390" s="216"/>
      <c r="D390" s="184" t="s">
        <v>133</v>
      </c>
      <c r="E390" s="217" t="s">
        <v>19</v>
      </c>
      <c r="F390" s="218" t="s">
        <v>487</v>
      </c>
      <c r="G390" s="216"/>
      <c r="H390" s="217" t="s">
        <v>19</v>
      </c>
      <c r="I390" s="219"/>
      <c r="J390" s="216"/>
      <c r="K390" s="216"/>
      <c r="L390" s="220"/>
      <c r="M390" s="221"/>
      <c r="N390" s="222"/>
      <c r="O390" s="222"/>
      <c r="P390" s="222"/>
      <c r="Q390" s="222"/>
      <c r="R390" s="222"/>
      <c r="S390" s="222"/>
      <c r="T390" s="223"/>
      <c r="AT390" s="224" t="s">
        <v>133</v>
      </c>
      <c r="AU390" s="224" t="s">
        <v>81</v>
      </c>
      <c r="AV390" s="13" t="s">
        <v>77</v>
      </c>
      <c r="AW390" s="13" t="s">
        <v>33</v>
      </c>
      <c r="AX390" s="13" t="s">
        <v>72</v>
      </c>
      <c r="AY390" s="224" t="s">
        <v>124</v>
      </c>
    </row>
    <row r="391" spans="2:65" s="11" customFormat="1" ht="11.25">
      <c r="B391" s="182"/>
      <c r="C391" s="183"/>
      <c r="D391" s="184" t="s">
        <v>133</v>
      </c>
      <c r="E391" s="185" t="s">
        <v>19</v>
      </c>
      <c r="F391" s="186" t="s">
        <v>524</v>
      </c>
      <c r="G391" s="183"/>
      <c r="H391" s="187">
        <v>1.66</v>
      </c>
      <c r="I391" s="188"/>
      <c r="J391" s="183"/>
      <c r="K391" s="183"/>
      <c r="L391" s="189"/>
      <c r="M391" s="190"/>
      <c r="N391" s="191"/>
      <c r="O391" s="191"/>
      <c r="P391" s="191"/>
      <c r="Q391" s="191"/>
      <c r="R391" s="191"/>
      <c r="S391" s="191"/>
      <c r="T391" s="192"/>
      <c r="AT391" s="193" t="s">
        <v>133</v>
      </c>
      <c r="AU391" s="193" t="s">
        <v>81</v>
      </c>
      <c r="AV391" s="11" t="s">
        <v>81</v>
      </c>
      <c r="AW391" s="11" t="s">
        <v>33</v>
      </c>
      <c r="AX391" s="11" t="s">
        <v>72</v>
      </c>
      <c r="AY391" s="193" t="s">
        <v>124</v>
      </c>
    </row>
    <row r="392" spans="2:65" s="13" customFormat="1" ht="11.25">
      <c r="B392" s="215"/>
      <c r="C392" s="216"/>
      <c r="D392" s="184" t="s">
        <v>133</v>
      </c>
      <c r="E392" s="217" t="s">
        <v>19</v>
      </c>
      <c r="F392" s="218" t="s">
        <v>508</v>
      </c>
      <c r="G392" s="216"/>
      <c r="H392" s="217" t="s">
        <v>19</v>
      </c>
      <c r="I392" s="219"/>
      <c r="J392" s="216"/>
      <c r="K392" s="216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133</v>
      </c>
      <c r="AU392" s="224" t="s">
        <v>81</v>
      </c>
      <c r="AV392" s="13" t="s">
        <v>77</v>
      </c>
      <c r="AW392" s="13" t="s">
        <v>33</v>
      </c>
      <c r="AX392" s="13" t="s">
        <v>72</v>
      </c>
      <c r="AY392" s="224" t="s">
        <v>124</v>
      </c>
    </row>
    <row r="393" spans="2:65" s="11" customFormat="1" ht="11.25">
      <c r="B393" s="182"/>
      <c r="C393" s="183"/>
      <c r="D393" s="184" t="s">
        <v>133</v>
      </c>
      <c r="E393" s="185" t="s">
        <v>19</v>
      </c>
      <c r="F393" s="186" t="s">
        <v>525</v>
      </c>
      <c r="G393" s="183"/>
      <c r="H393" s="187">
        <v>4.95</v>
      </c>
      <c r="I393" s="188"/>
      <c r="J393" s="183"/>
      <c r="K393" s="183"/>
      <c r="L393" s="189"/>
      <c r="M393" s="190"/>
      <c r="N393" s="191"/>
      <c r="O393" s="191"/>
      <c r="P393" s="191"/>
      <c r="Q393" s="191"/>
      <c r="R393" s="191"/>
      <c r="S393" s="191"/>
      <c r="T393" s="192"/>
      <c r="AT393" s="193" t="s">
        <v>133</v>
      </c>
      <c r="AU393" s="193" t="s">
        <v>81</v>
      </c>
      <c r="AV393" s="11" t="s">
        <v>81</v>
      </c>
      <c r="AW393" s="11" t="s">
        <v>33</v>
      </c>
      <c r="AX393" s="11" t="s">
        <v>72</v>
      </c>
      <c r="AY393" s="193" t="s">
        <v>124</v>
      </c>
    </row>
    <row r="394" spans="2:65" s="12" customFormat="1" ht="11.25">
      <c r="B394" s="194"/>
      <c r="C394" s="195"/>
      <c r="D394" s="184" t="s">
        <v>133</v>
      </c>
      <c r="E394" s="196" t="s">
        <v>19</v>
      </c>
      <c r="F394" s="197" t="s">
        <v>150</v>
      </c>
      <c r="G394" s="195"/>
      <c r="H394" s="198">
        <v>6.61</v>
      </c>
      <c r="I394" s="199"/>
      <c r="J394" s="195"/>
      <c r="K394" s="195"/>
      <c r="L394" s="200"/>
      <c r="M394" s="201"/>
      <c r="N394" s="202"/>
      <c r="O394" s="202"/>
      <c r="P394" s="202"/>
      <c r="Q394" s="202"/>
      <c r="R394" s="202"/>
      <c r="S394" s="202"/>
      <c r="T394" s="203"/>
      <c r="AT394" s="204" t="s">
        <v>133</v>
      </c>
      <c r="AU394" s="204" t="s">
        <v>81</v>
      </c>
      <c r="AV394" s="12" t="s">
        <v>131</v>
      </c>
      <c r="AW394" s="12" t="s">
        <v>33</v>
      </c>
      <c r="AX394" s="12" t="s">
        <v>72</v>
      </c>
      <c r="AY394" s="204" t="s">
        <v>124</v>
      </c>
    </row>
    <row r="395" spans="2:65" s="11" customFormat="1" ht="11.25">
      <c r="B395" s="182"/>
      <c r="C395" s="183"/>
      <c r="D395" s="184" t="s">
        <v>133</v>
      </c>
      <c r="E395" s="185" t="s">
        <v>19</v>
      </c>
      <c r="F395" s="186" t="s">
        <v>526</v>
      </c>
      <c r="G395" s="183"/>
      <c r="H395" s="187">
        <v>7.6020000000000003</v>
      </c>
      <c r="I395" s="188"/>
      <c r="J395" s="183"/>
      <c r="K395" s="183"/>
      <c r="L395" s="189"/>
      <c r="M395" s="190"/>
      <c r="N395" s="191"/>
      <c r="O395" s="191"/>
      <c r="P395" s="191"/>
      <c r="Q395" s="191"/>
      <c r="R395" s="191"/>
      <c r="S395" s="191"/>
      <c r="T395" s="192"/>
      <c r="AT395" s="193" t="s">
        <v>133</v>
      </c>
      <c r="AU395" s="193" t="s">
        <v>81</v>
      </c>
      <c r="AV395" s="11" t="s">
        <v>81</v>
      </c>
      <c r="AW395" s="11" t="s">
        <v>33</v>
      </c>
      <c r="AX395" s="11" t="s">
        <v>72</v>
      </c>
      <c r="AY395" s="193" t="s">
        <v>124</v>
      </c>
    </row>
    <row r="396" spans="2:65" s="12" customFormat="1" ht="11.25">
      <c r="B396" s="194"/>
      <c r="C396" s="195"/>
      <c r="D396" s="184" t="s">
        <v>133</v>
      </c>
      <c r="E396" s="196" t="s">
        <v>19</v>
      </c>
      <c r="F396" s="197" t="s">
        <v>150</v>
      </c>
      <c r="G396" s="195"/>
      <c r="H396" s="198">
        <v>7.6020000000000003</v>
      </c>
      <c r="I396" s="199"/>
      <c r="J396" s="195"/>
      <c r="K396" s="195"/>
      <c r="L396" s="200"/>
      <c r="M396" s="201"/>
      <c r="N396" s="202"/>
      <c r="O396" s="202"/>
      <c r="P396" s="202"/>
      <c r="Q396" s="202"/>
      <c r="R396" s="202"/>
      <c r="S396" s="202"/>
      <c r="T396" s="203"/>
      <c r="AT396" s="204" t="s">
        <v>133</v>
      </c>
      <c r="AU396" s="204" t="s">
        <v>81</v>
      </c>
      <c r="AV396" s="12" t="s">
        <v>131</v>
      </c>
      <c r="AW396" s="12" t="s">
        <v>33</v>
      </c>
      <c r="AX396" s="12" t="s">
        <v>72</v>
      </c>
      <c r="AY396" s="204" t="s">
        <v>124</v>
      </c>
    </row>
    <row r="397" spans="2:65" s="11" customFormat="1" ht="11.25">
      <c r="B397" s="182"/>
      <c r="C397" s="183"/>
      <c r="D397" s="184" t="s">
        <v>133</v>
      </c>
      <c r="E397" s="185" t="s">
        <v>19</v>
      </c>
      <c r="F397" s="186" t="s">
        <v>168</v>
      </c>
      <c r="G397" s="183"/>
      <c r="H397" s="187">
        <v>8</v>
      </c>
      <c r="I397" s="188"/>
      <c r="J397" s="183"/>
      <c r="K397" s="183"/>
      <c r="L397" s="189"/>
      <c r="M397" s="190"/>
      <c r="N397" s="191"/>
      <c r="O397" s="191"/>
      <c r="P397" s="191"/>
      <c r="Q397" s="191"/>
      <c r="R397" s="191"/>
      <c r="S397" s="191"/>
      <c r="T397" s="192"/>
      <c r="AT397" s="193" t="s">
        <v>133</v>
      </c>
      <c r="AU397" s="193" t="s">
        <v>81</v>
      </c>
      <c r="AV397" s="11" t="s">
        <v>81</v>
      </c>
      <c r="AW397" s="11" t="s">
        <v>33</v>
      </c>
      <c r="AX397" s="11" t="s">
        <v>72</v>
      </c>
      <c r="AY397" s="193" t="s">
        <v>124</v>
      </c>
    </row>
    <row r="398" spans="2:65" s="12" customFormat="1" ht="11.25">
      <c r="B398" s="194"/>
      <c r="C398" s="195"/>
      <c r="D398" s="184" t="s">
        <v>133</v>
      </c>
      <c r="E398" s="196" t="s">
        <v>19</v>
      </c>
      <c r="F398" s="197" t="s">
        <v>150</v>
      </c>
      <c r="G398" s="195"/>
      <c r="H398" s="198">
        <v>8</v>
      </c>
      <c r="I398" s="199"/>
      <c r="J398" s="195"/>
      <c r="K398" s="195"/>
      <c r="L398" s="200"/>
      <c r="M398" s="201"/>
      <c r="N398" s="202"/>
      <c r="O398" s="202"/>
      <c r="P398" s="202"/>
      <c r="Q398" s="202"/>
      <c r="R398" s="202"/>
      <c r="S398" s="202"/>
      <c r="T398" s="203"/>
      <c r="AT398" s="204" t="s">
        <v>133</v>
      </c>
      <c r="AU398" s="204" t="s">
        <v>81</v>
      </c>
      <c r="AV398" s="12" t="s">
        <v>131</v>
      </c>
      <c r="AW398" s="12" t="s">
        <v>33</v>
      </c>
      <c r="AX398" s="12" t="s">
        <v>77</v>
      </c>
      <c r="AY398" s="204" t="s">
        <v>124</v>
      </c>
    </row>
    <row r="399" spans="2:65" s="1" customFormat="1" ht="16.5" customHeight="1">
      <c r="B399" s="34"/>
      <c r="C399" s="170" t="s">
        <v>527</v>
      </c>
      <c r="D399" s="170" t="s">
        <v>126</v>
      </c>
      <c r="E399" s="171" t="s">
        <v>528</v>
      </c>
      <c r="F399" s="172" t="s">
        <v>529</v>
      </c>
      <c r="G399" s="173" t="s">
        <v>259</v>
      </c>
      <c r="H399" s="174">
        <v>3</v>
      </c>
      <c r="I399" s="175"/>
      <c r="J399" s="176">
        <f>ROUND(I399*H399,2)</f>
        <v>0</v>
      </c>
      <c r="K399" s="172" t="s">
        <v>130</v>
      </c>
      <c r="L399" s="38"/>
      <c r="M399" s="177" t="s">
        <v>19</v>
      </c>
      <c r="N399" s="178" t="s">
        <v>43</v>
      </c>
      <c r="O399" s="60"/>
      <c r="P399" s="179">
        <f>O399*H399</f>
        <v>0</v>
      </c>
      <c r="Q399" s="179">
        <v>8.3000000000000001E-4</v>
      </c>
      <c r="R399" s="179">
        <f>Q399*H399</f>
        <v>2.49E-3</v>
      </c>
      <c r="S399" s="179">
        <v>0</v>
      </c>
      <c r="T399" s="180">
        <f>S399*H399</f>
        <v>0</v>
      </c>
      <c r="AR399" s="17" t="s">
        <v>205</v>
      </c>
      <c r="AT399" s="17" t="s">
        <v>126</v>
      </c>
      <c r="AU399" s="17" t="s">
        <v>81</v>
      </c>
      <c r="AY399" s="17" t="s">
        <v>124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17" t="s">
        <v>77</v>
      </c>
      <c r="BK399" s="181">
        <f>ROUND(I399*H399,2)</f>
        <v>0</v>
      </c>
      <c r="BL399" s="17" t="s">
        <v>205</v>
      </c>
      <c r="BM399" s="17" t="s">
        <v>530</v>
      </c>
    </row>
    <row r="400" spans="2:65" s="13" customFormat="1" ht="11.25">
      <c r="B400" s="215"/>
      <c r="C400" s="216"/>
      <c r="D400" s="184" t="s">
        <v>133</v>
      </c>
      <c r="E400" s="217" t="s">
        <v>19</v>
      </c>
      <c r="F400" s="218" t="s">
        <v>486</v>
      </c>
      <c r="G400" s="216"/>
      <c r="H400" s="217" t="s">
        <v>19</v>
      </c>
      <c r="I400" s="219"/>
      <c r="J400" s="216"/>
      <c r="K400" s="216"/>
      <c r="L400" s="220"/>
      <c r="M400" s="221"/>
      <c r="N400" s="222"/>
      <c r="O400" s="222"/>
      <c r="P400" s="222"/>
      <c r="Q400" s="222"/>
      <c r="R400" s="222"/>
      <c r="S400" s="222"/>
      <c r="T400" s="223"/>
      <c r="AT400" s="224" t="s">
        <v>133</v>
      </c>
      <c r="AU400" s="224" t="s">
        <v>81</v>
      </c>
      <c r="AV400" s="13" t="s">
        <v>77</v>
      </c>
      <c r="AW400" s="13" t="s">
        <v>33</v>
      </c>
      <c r="AX400" s="13" t="s">
        <v>72</v>
      </c>
      <c r="AY400" s="224" t="s">
        <v>124</v>
      </c>
    </row>
    <row r="401" spans="2:65" s="13" customFormat="1" ht="11.25">
      <c r="B401" s="215"/>
      <c r="C401" s="216"/>
      <c r="D401" s="184" t="s">
        <v>133</v>
      </c>
      <c r="E401" s="217" t="s">
        <v>19</v>
      </c>
      <c r="F401" s="218" t="s">
        <v>531</v>
      </c>
      <c r="G401" s="216"/>
      <c r="H401" s="217" t="s">
        <v>19</v>
      </c>
      <c r="I401" s="219"/>
      <c r="J401" s="216"/>
      <c r="K401" s="216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133</v>
      </c>
      <c r="AU401" s="224" t="s">
        <v>81</v>
      </c>
      <c r="AV401" s="13" t="s">
        <v>77</v>
      </c>
      <c r="AW401" s="13" t="s">
        <v>33</v>
      </c>
      <c r="AX401" s="13" t="s">
        <v>72</v>
      </c>
      <c r="AY401" s="224" t="s">
        <v>124</v>
      </c>
    </row>
    <row r="402" spans="2:65" s="11" customFormat="1" ht="11.25">
      <c r="B402" s="182"/>
      <c r="C402" s="183"/>
      <c r="D402" s="184" t="s">
        <v>133</v>
      </c>
      <c r="E402" s="185" t="s">
        <v>19</v>
      </c>
      <c r="F402" s="186" t="s">
        <v>532</v>
      </c>
      <c r="G402" s="183"/>
      <c r="H402" s="187">
        <v>2.875</v>
      </c>
      <c r="I402" s="188"/>
      <c r="J402" s="183"/>
      <c r="K402" s="183"/>
      <c r="L402" s="189"/>
      <c r="M402" s="190"/>
      <c r="N402" s="191"/>
      <c r="O402" s="191"/>
      <c r="P402" s="191"/>
      <c r="Q402" s="191"/>
      <c r="R402" s="191"/>
      <c r="S402" s="191"/>
      <c r="T402" s="192"/>
      <c r="AT402" s="193" t="s">
        <v>133</v>
      </c>
      <c r="AU402" s="193" t="s">
        <v>81</v>
      </c>
      <c r="AV402" s="11" t="s">
        <v>81</v>
      </c>
      <c r="AW402" s="11" t="s">
        <v>33</v>
      </c>
      <c r="AX402" s="11" t="s">
        <v>72</v>
      </c>
      <c r="AY402" s="193" t="s">
        <v>124</v>
      </c>
    </row>
    <row r="403" spans="2:65" s="12" customFormat="1" ht="11.25">
      <c r="B403" s="194"/>
      <c r="C403" s="195"/>
      <c r="D403" s="184" t="s">
        <v>133</v>
      </c>
      <c r="E403" s="196" t="s">
        <v>19</v>
      </c>
      <c r="F403" s="197" t="s">
        <v>150</v>
      </c>
      <c r="G403" s="195"/>
      <c r="H403" s="198">
        <v>2.875</v>
      </c>
      <c r="I403" s="199"/>
      <c r="J403" s="195"/>
      <c r="K403" s="195"/>
      <c r="L403" s="200"/>
      <c r="M403" s="201"/>
      <c r="N403" s="202"/>
      <c r="O403" s="202"/>
      <c r="P403" s="202"/>
      <c r="Q403" s="202"/>
      <c r="R403" s="202"/>
      <c r="S403" s="202"/>
      <c r="T403" s="203"/>
      <c r="AT403" s="204" t="s">
        <v>133</v>
      </c>
      <c r="AU403" s="204" t="s">
        <v>81</v>
      </c>
      <c r="AV403" s="12" t="s">
        <v>131</v>
      </c>
      <c r="AW403" s="12" t="s">
        <v>33</v>
      </c>
      <c r="AX403" s="12" t="s">
        <v>72</v>
      </c>
      <c r="AY403" s="204" t="s">
        <v>124</v>
      </c>
    </row>
    <row r="404" spans="2:65" s="11" customFormat="1" ht="11.25">
      <c r="B404" s="182"/>
      <c r="C404" s="183"/>
      <c r="D404" s="184" t="s">
        <v>133</v>
      </c>
      <c r="E404" s="185" t="s">
        <v>19</v>
      </c>
      <c r="F404" s="186" t="s">
        <v>139</v>
      </c>
      <c r="G404" s="183"/>
      <c r="H404" s="187">
        <v>3</v>
      </c>
      <c r="I404" s="188"/>
      <c r="J404" s="183"/>
      <c r="K404" s="183"/>
      <c r="L404" s="189"/>
      <c r="M404" s="190"/>
      <c r="N404" s="191"/>
      <c r="O404" s="191"/>
      <c r="P404" s="191"/>
      <c r="Q404" s="191"/>
      <c r="R404" s="191"/>
      <c r="S404" s="191"/>
      <c r="T404" s="192"/>
      <c r="AT404" s="193" t="s">
        <v>133</v>
      </c>
      <c r="AU404" s="193" t="s">
        <v>81</v>
      </c>
      <c r="AV404" s="11" t="s">
        <v>81</v>
      </c>
      <c r="AW404" s="11" t="s">
        <v>33</v>
      </c>
      <c r="AX404" s="11" t="s">
        <v>72</v>
      </c>
      <c r="AY404" s="193" t="s">
        <v>124</v>
      </c>
    </row>
    <row r="405" spans="2:65" s="12" customFormat="1" ht="11.25">
      <c r="B405" s="194"/>
      <c r="C405" s="195"/>
      <c r="D405" s="184" t="s">
        <v>133</v>
      </c>
      <c r="E405" s="196" t="s">
        <v>19</v>
      </c>
      <c r="F405" s="197" t="s">
        <v>150</v>
      </c>
      <c r="G405" s="195"/>
      <c r="H405" s="198">
        <v>3</v>
      </c>
      <c r="I405" s="199"/>
      <c r="J405" s="195"/>
      <c r="K405" s="195"/>
      <c r="L405" s="200"/>
      <c r="M405" s="201"/>
      <c r="N405" s="202"/>
      <c r="O405" s="202"/>
      <c r="P405" s="202"/>
      <c r="Q405" s="202"/>
      <c r="R405" s="202"/>
      <c r="S405" s="202"/>
      <c r="T405" s="203"/>
      <c r="AT405" s="204" t="s">
        <v>133</v>
      </c>
      <c r="AU405" s="204" t="s">
        <v>81</v>
      </c>
      <c r="AV405" s="12" t="s">
        <v>131</v>
      </c>
      <c r="AW405" s="12" t="s">
        <v>33</v>
      </c>
      <c r="AX405" s="12" t="s">
        <v>77</v>
      </c>
      <c r="AY405" s="204" t="s">
        <v>124</v>
      </c>
    </row>
    <row r="406" spans="2:65" s="1" customFormat="1" ht="16.5" customHeight="1">
      <c r="B406" s="34"/>
      <c r="C406" s="170" t="s">
        <v>533</v>
      </c>
      <c r="D406" s="170" t="s">
        <v>126</v>
      </c>
      <c r="E406" s="171" t="s">
        <v>534</v>
      </c>
      <c r="F406" s="172" t="s">
        <v>535</v>
      </c>
      <c r="G406" s="173" t="s">
        <v>259</v>
      </c>
      <c r="H406" s="174">
        <v>1</v>
      </c>
      <c r="I406" s="175"/>
      <c r="J406" s="176">
        <f>ROUND(I406*H406,2)</f>
        <v>0</v>
      </c>
      <c r="K406" s="172" t="s">
        <v>130</v>
      </c>
      <c r="L406" s="38"/>
      <c r="M406" s="177" t="s">
        <v>19</v>
      </c>
      <c r="N406" s="178" t="s">
        <v>43</v>
      </c>
      <c r="O406" s="60"/>
      <c r="P406" s="179">
        <f>O406*H406</f>
        <v>0</v>
      </c>
      <c r="Q406" s="179">
        <v>1.5900000000000001E-3</v>
      </c>
      <c r="R406" s="179">
        <f>Q406*H406</f>
        <v>1.5900000000000001E-3</v>
      </c>
      <c r="S406" s="179">
        <v>0</v>
      </c>
      <c r="T406" s="180">
        <f>S406*H406</f>
        <v>0</v>
      </c>
      <c r="AR406" s="17" t="s">
        <v>205</v>
      </c>
      <c r="AT406" s="17" t="s">
        <v>126</v>
      </c>
      <c r="AU406" s="17" t="s">
        <v>81</v>
      </c>
      <c r="AY406" s="17" t="s">
        <v>124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17" t="s">
        <v>77</v>
      </c>
      <c r="BK406" s="181">
        <f>ROUND(I406*H406,2)</f>
        <v>0</v>
      </c>
      <c r="BL406" s="17" t="s">
        <v>205</v>
      </c>
      <c r="BM406" s="17" t="s">
        <v>536</v>
      </c>
    </row>
    <row r="407" spans="2:65" s="13" customFormat="1" ht="11.25">
      <c r="B407" s="215"/>
      <c r="C407" s="216"/>
      <c r="D407" s="184" t="s">
        <v>133</v>
      </c>
      <c r="E407" s="217" t="s">
        <v>19</v>
      </c>
      <c r="F407" s="218" t="s">
        <v>486</v>
      </c>
      <c r="G407" s="216"/>
      <c r="H407" s="217" t="s">
        <v>19</v>
      </c>
      <c r="I407" s="219"/>
      <c r="J407" s="216"/>
      <c r="K407" s="216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133</v>
      </c>
      <c r="AU407" s="224" t="s">
        <v>81</v>
      </c>
      <c r="AV407" s="13" t="s">
        <v>77</v>
      </c>
      <c r="AW407" s="13" t="s">
        <v>33</v>
      </c>
      <c r="AX407" s="13" t="s">
        <v>72</v>
      </c>
      <c r="AY407" s="224" t="s">
        <v>124</v>
      </c>
    </row>
    <row r="408" spans="2:65" s="13" customFormat="1" ht="11.25">
      <c r="B408" s="215"/>
      <c r="C408" s="216"/>
      <c r="D408" s="184" t="s">
        <v>133</v>
      </c>
      <c r="E408" s="217" t="s">
        <v>19</v>
      </c>
      <c r="F408" s="218" t="s">
        <v>531</v>
      </c>
      <c r="G408" s="216"/>
      <c r="H408" s="217" t="s">
        <v>19</v>
      </c>
      <c r="I408" s="219"/>
      <c r="J408" s="216"/>
      <c r="K408" s="216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133</v>
      </c>
      <c r="AU408" s="224" t="s">
        <v>81</v>
      </c>
      <c r="AV408" s="13" t="s">
        <v>77</v>
      </c>
      <c r="AW408" s="13" t="s">
        <v>33</v>
      </c>
      <c r="AX408" s="13" t="s">
        <v>72</v>
      </c>
      <c r="AY408" s="224" t="s">
        <v>124</v>
      </c>
    </row>
    <row r="409" spans="2:65" s="11" customFormat="1" ht="11.25">
      <c r="B409" s="182"/>
      <c r="C409" s="183"/>
      <c r="D409" s="184" t="s">
        <v>133</v>
      </c>
      <c r="E409" s="185" t="s">
        <v>19</v>
      </c>
      <c r="F409" s="186" t="s">
        <v>77</v>
      </c>
      <c r="G409" s="183"/>
      <c r="H409" s="187">
        <v>1</v>
      </c>
      <c r="I409" s="188"/>
      <c r="J409" s="183"/>
      <c r="K409" s="183"/>
      <c r="L409" s="189"/>
      <c r="M409" s="190"/>
      <c r="N409" s="191"/>
      <c r="O409" s="191"/>
      <c r="P409" s="191"/>
      <c r="Q409" s="191"/>
      <c r="R409" s="191"/>
      <c r="S409" s="191"/>
      <c r="T409" s="192"/>
      <c r="AT409" s="193" t="s">
        <v>133</v>
      </c>
      <c r="AU409" s="193" t="s">
        <v>81</v>
      </c>
      <c r="AV409" s="11" t="s">
        <v>81</v>
      </c>
      <c r="AW409" s="11" t="s">
        <v>33</v>
      </c>
      <c r="AX409" s="11" t="s">
        <v>77</v>
      </c>
      <c r="AY409" s="193" t="s">
        <v>124</v>
      </c>
    </row>
    <row r="410" spans="2:65" s="1" customFormat="1" ht="16.5" customHeight="1">
      <c r="B410" s="34"/>
      <c r="C410" s="170" t="s">
        <v>537</v>
      </c>
      <c r="D410" s="170" t="s">
        <v>126</v>
      </c>
      <c r="E410" s="171" t="s">
        <v>538</v>
      </c>
      <c r="F410" s="172" t="s">
        <v>539</v>
      </c>
      <c r="G410" s="173" t="s">
        <v>259</v>
      </c>
      <c r="H410" s="174">
        <v>18.5</v>
      </c>
      <c r="I410" s="175"/>
      <c r="J410" s="176">
        <f>ROUND(I410*H410,2)</f>
        <v>0</v>
      </c>
      <c r="K410" s="172" t="s">
        <v>130</v>
      </c>
      <c r="L410" s="38"/>
      <c r="M410" s="177" t="s">
        <v>19</v>
      </c>
      <c r="N410" s="178" t="s">
        <v>43</v>
      </c>
      <c r="O410" s="60"/>
      <c r="P410" s="179">
        <f>O410*H410</f>
        <v>0</v>
      </c>
      <c r="Q410" s="179">
        <v>2.0300000000000001E-3</v>
      </c>
      <c r="R410" s="179">
        <f>Q410*H410</f>
        <v>3.7555000000000005E-2</v>
      </c>
      <c r="S410" s="179">
        <v>0</v>
      </c>
      <c r="T410" s="180">
        <f>S410*H410</f>
        <v>0</v>
      </c>
      <c r="AR410" s="17" t="s">
        <v>205</v>
      </c>
      <c r="AT410" s="17" t="s">
        <v>126</v>
      </c>
      <c r="AU410" s="17" t="s">
        <v>81</v>
      </c>
      <c r="AY410" s="17" t="s">
        <v>124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17" t="s">
        <v>77</v>
      </c>
      <c r="BK410" s="181">
        <f>ROUND(I410*H410,2)</f>
        <v>0</v>
      </c>
      <c r="BL410" s="17" t="s">
        <v>205</v>
      </c>
      <c r="BM410" s="17" t="s">
        <v>540</v>
      </c>
    </row>
    <row r="411" spans="2:65" s="13" customFormat="1" ht="11.25">
      <c r="B411" s="215"/>
      <c r="C411" s="216"/>
      <c r="D411" s="184" t="s">
        <v>133</v>
      </c>
      <c r="E411" s="217" t="s">
        <v>19</v>
      </c>
      <c r="F411" s="218" t="s">
        <v>541</v>
      </c>
      <c r="G411" s="216"/>
      <c r="H411" s="217" t="s">
        <v>19</v>
      </c>
      <c r="I411" s="219"/>
      <c r="J411" s="216"/>
      <c r="K411" s="216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133</v>
      </c>
      <c r="AU411" s="224" t="s">
        <v>81</v>
      </c>
      <c r="AV411" s="13" t="s">
        <v>77</v>
      </c>
      <c r="AW411" s="13" t="s">
        <v>33</v>
      </c>
      <c r="AX411" s="13" t="s">
        <v>72</v>
      </c>
      <c r="AY411" s="224" t="s">
        <v>124</v>
      </c>
    </row>
    <row r="412" spans="2:65" s="11" customFormat="1" ht="11.25">
      <c r="B412" s="182"/>
      <c r="C412" s="183"/>
      <c r="D412" s="184" t="s">
        <v>133</v>
      </c>
      <c r="E412" s="185" t="s">
        <v>19</v>
      </c>
      <c r="F412" s="186" t="s">
        <v>431</v>
      </c>
      <c r="G412" s="183"/>
      <c r="H412" s="187">
        <v>15.71</v>
      </c>
      <c r="I412" s="188"/>
      <c r="J412" s="183"/>
      <c r="K412" s="183"/>
      <c r="L412" s="189"/>
      <c r="M412" s="190"/>
      <c r="N412" s="191"/>
      <c r="O412" s="191"/>
      <c r="P412" s="191"/>
      <c r="Q412" s="191"/>
      <c r="R412" s="191"/>
      <c r="S412" s="191"/>
      <c r="T412" s="192"/>
      <c r="AT412" s="193" t="s">
        <v>133</v>
      </c>
      <c r="AU412" s="193" t="s">
        <v>81</v>
      </c>
      <c r="AV412" s="11" t="s">
        <v>81</v>
      </c>
      <c r="AW412" s="11" t="s">
        <v>33</v>
      </c>
      <c r="AX412" s="11" t="s">
        <v>72</v>
      </c>
      <c r="AY412" s="193" t="s">
        <v>124</v>
      </c>
    </row>
    <row r="413" spans="2:65" s="12" customFormat="1" ht="11.25">
      <c r="B413" s="194"/>
      <c r="C413" s="195"/>
      <c r="D413" s="184" t="s">
        <v>133</v>
      </c>
      <c r="E413" s="196" t="s">
        <v>19</v>
      </c>
      <c r="F413" s="197" t="s">
        <v>150</v>
      </c>
      <c r="G413" s="195"/>
      <c r="H413" s="198">
        <v>15.71</v>
      </c>
      <c r="I413" s="199"/>
      <c r="J413" s="195"/>
      <c r="K413" s="195"/>
      <c r="L413" s="200"/>
      <c r="M413" s="201"/>
      <c r="N413" s="202"/>
      <c r="O413" s="202"/>
      <c r="P413" s="202"/>
      <c r="Q413" s="202"/>
      <c r="R413" s="202"/>
      <c r="S413" s="202"/>
      <c r="T413" s="203"/>
      <c r="AT413" s="204" t="s">
        <v>133</v>
      </c>
      <c r="AU413" s="204" t="s">
        <v>81</v>
      </c>
      <c r="AV413" s="12" t="s">
        <v>131</v>
      </c>
      <c r="AW413" s="12" t="s">
        <v>33</v>
      </c>
      <c r="AX413" s="12" t="s">
        <v>72</v>
      </c>
      <c r="AY413" s="204" t="s">
        <v>124</v>
      </c>
    </row>
    <row r="414" spans="2:65" s="11" customFormat="1" ht="11.25">
      <c r="B414" s="182"/>
      <c r="C414" s="183"/>
      <c r="D414" s="184" t="s">
        <v>133</v>
      </c>
      <c r="E414" s="185" t="s">
        <v>19</v>
      </c>
      <c r="F414" s="186" t="s">
        <v>432</v>
      </c>
      <c r="G414" s="183"/>
      <c r="H414" s="187">
        <v>18.067</v>
      </c>
      <c r="I414" s="188"/>
      <c r="J414" s="183"/>
      <c r="K414" s="183"/>
      <c r="L414" s="189"/>
      <c r="M414" s="190"/>
      <c r="N414" s="191"/>
      <c r="O414" s="191"/>
      <c r="P414" s="191"/>
      <c r="Q414" s="191"/>
      <c r="R414" s="191"/>
      <c r="S414" s="191"/>
      <c r="T414" s="192"/>
      <c r="AT414" s="193" t="s">
        <v>133</v>
      </c>
      <c r="AU414" s="193" t="s">
        <v>81</v>
      </c>
      <c r="AV414" s="11" t="s">
        <v>81</v>
      </c>
      <c r="AW414" s="11" t="s">
        <v>33</v>
      </c>
      <c r="AX414" s="11" t="s">
        <v>72</v>
      </c>
      <c r="AY414" s="193" t="s">
        <v>124</v>
      </c>
    </row>
    <row r="415" spans="2:65" s="12" customFormat="1" ht="11.25">
      <c r="B415" s="194"/>
      <c r="C415" s="195"/>
      <c r="D415" s="184" t="s">
        <v>133</v>
      </c>
      <c r="E415" s="196" t="s">
        <v>19</v>
      </c>
      <c r="F415" s="197" t="s">
        <v>150</v>
      </c>
      <c r="G415" s="195"/>
      <c r="H415" s="198">
        <v>18.067</v>
      </c>
      <c r="I415" s="199"/>
      <c r="J415" s="195"/>
      <c r="K415" s="195"/>
      <c r="L415" s="200"/>
      <c r="M415" s="201"/>
      <c r="N415" s="202"/>
      <c r="O415" s="202"/>
      <c r="P415" s="202"/>
      <c r="Q415" s="202"/>
      <c r="R415" s="202"/>
      <c r="S415" s="202"/>
      <c r="T415" s="203"/>
      <c r="AT415" s="204" t="s">
        <v>133</v>
      </c>
      <c r="AU415" s="204" t="s">
        <v>81</v>
      </c>
      <c r="AV415" s="12" t="s">
        <v>131</v>
      </c>
      <c r="AW415" s="12" t="s">
        <v>33</v>
      </c>
      <c r="AX415" s="12" t="s">
        <v>72</v>
      </c>
      <c r="AY415" s="204" t="s">
        <v>124</v>
      </c>
    </row>
    <row r="416" spans="2:65" s="11" customFormat="1" ht="11.25">
      <c r="B416" s="182"/>
      <c r="C416" s="183"/>
      <c r="D416" s="184" t="s">
        <v>133</v>
      </c>
      <c r="E416" s="185" t="s">
        <v>19</v>
      </c>
      <c r="F416" s="186" t="s">
        <v>433</v>
      </c>
      <c r="G416" s="183"/>
      <c r="H416" s="187">
        <v>18.5</v>
      </c>
      <c r="I416" s="188"/>
      <c r="J416" s="183"/>
      <c r="K416" s="183"/>
      <c r="L416" s="189"/>
      <c r="M416" s="190"/>
      <c r="N416" s="191"/>
      <c r="O416" s="191"/>
      <c r="P416" s="191"/>
      <c r="Q416" s="191"/>
      <c r="R416" s="191"/>
      <c r="S416" s="191"/>
      <c r="T416" s="192"/>
      <c r="AT416" s="193" t="s">
        <v>133</v>
      </c>
      <c r="AU416" s="193" t="s">
        <v>81</v>
      </c>
      <c r="AV416" s="11" t="s">
        <v>81</v>
      </c>
      <c r="AW416" s="11" t="s">
        <v>33</v>
      </c>
      <c r="AX416" s="11" t="s">
        <v>72</v>
      </c>
      <c r="AY416" s="193" t="s">
        <v>124</v>
      </c>
    </row>
    <row r="417" spans="2:65" s="12" customFormat="1" ht="11.25">
      <c r="B417" s="194"/>
      <c r="C417" s="195"/>
      <c r="D417" s="184" t="s">
        <v>133</v>
      </c>
      <c r="E417" s="196" t="s">
        <v>19</v>
      </c>
      <c r="F417" s="197" t="s">
        <v>150</v>
      </c>
      <c r="G417" s="195"/>
      <c r="H417" s="198">
        <v>18.5</v>
      </c>
      <c r="I417" s="199"/>
      <c r="J417" s="195"/>
      <c r="K417" s="195"/>
      <c r="L417" s="200"/>
      <c r="M417" s="201"/>
      <c r="N417" s="202"/>
      <c r="O417" s="202"/>
      <c r="P417" s="202"/>
      <c r="Q417" s="202"/>
      <c r="R417" s="202"/>
      <c r="S417" s="202"/>
      <c r="T417" s="203"/>
      <c r="AT417" s="204" t="s">
        <v>133</v>
      </c>
      <c r="AU417" s="204" t="s">
        <v>81</v>
      </c>
      <c r="AV417" s="12" t="s">
        <v>131</v>
      </c>
      <c r="AW417" s="12" t="s">
        <v>33</v>
      </c>
      <c r="AX417" s="12" t="s">
        <v>77</v>
      </c>
      <c r="AY417" s="204" t="s">
        <v>124</v>
      </c>
    </row>
    <row r="418" spans="2:65" s="1" customFormat="1" ht="16.5" customHeight="1">
      <c r="B418" s="34"/>
      <c r="C418" s="170" t="s">
        <v>542</v>
      </c>
      <c r="D418" s="170" t="s">
        <v>126</v>
      </c>
      <c r="E418" s="171" t="s">
        <v>543</v>
      </c>
      <c r="F418" s="172" t="s">
        <v>544</v>
      </c>
      <c r="G418" s="173" t="s">
        <v>335</v>
      </c>
      <c r="H418" s="174">
        <v>19</v>
      </c>
      <c r="I418" s="175"/>
      <c r="J418" s="176">
        <f>ROUND(I418*H418,2)</f>
        <v>0</v>
      </c>
      <c r="K418" s="172" t="s">
        <v>130</v>
      </c>
      <c r="L418" s="38"/>
      <c r="M418" s="177" t="s">
        <v>19</v>
      </c>
      <c r="N418" s="178" t="s">
        <v>43</v>
      </c>
      <c r="O418" s="60"/>
      <c r="P418" s="179">
        <f>O418*H418</f>
        <v>0</v>
      </c>
      <c r="Q418" s="179">
        <v>0</v>
      </c>
      <c r="R418" s="179">
        <f>Q418*H418</f>
        <v>0</v>
      </c>
      <c r="S418" s="179">
        <v>0</v>
      </c>
      <c r="T418" s="180">
        <f>S418*H418</f>
        <v>0</v>
      </c>
      <c r="AR418" s="17" t="s">
        <v>205</v>
      </c>
      <c r="AT418" s="17" t="s">
        <v>126</v>
      </c>
      <c r="AU418" s="17" t="s">
        <v>81</v>
      </c>
      <c r="AY418" s="17" t="s">
        <v>124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17" t="s">
        <v>77</v>
      </c>
      <c r="BK418" s="181">
        <f>ROUND(I418*H418,2)</f>
        <v>0</v>
      </c>
      <c r="BL418" s="17" t="s">
        <v>205</v>
      </c>
      <c r="BM418" s="17" t="s">
        <v>545</v>
      </c>
    </row>
    <row r="419" spans="2:65" s="11" customFormat="1" ht="11.25">
      <c r="B419" s="182"/>
      <c r="C419" s="183"/>
      <c r="D419" s="184" t="s">
        <v>133</v>
      </c>
      <c r="E419" s="185" t="s">
        <v>19</v>
      </c>
      <c r="F419" s="186" t="s">
        <v>546</v>
      </c>
      <c r="G419" s="183"/>
      <c r="H419" s="187">
        <v>19</v>
      </c>
      <c r="I419" s="188"/>
      <c r="J419" s="183"/>
      <c r="K419" s="183"/>
      <c r="L419" s="189"/>
      <c r="M419" s="190"/>
      <c r="N419" s="191"/>
      <c r="O419" s="191"/>
      <c r="P419" s="191"/>
      <c r="Q419" s="191"/>
      <c r="R419" s="191"/>
      <c r="S419" s="191"/>
      <c r="T419" s="192"/>
      <c r="AT419" s="193" t="s">
        <v>133</v>
      </c>
      <c r="AU419" s="193" t="s">
        <v>81</v>
      </c>
      <c r="AV419" s="11" t="s">
        <v>81</v>
      </c>
      <c r="AW419" s="11" t="s">
        <v>33</v>
      </c>
      <c r="AX419" s="11" t="s">
        <v>77</v>
      </c>
      <c r="AY419" s="193" t="s">
        <v>124</v>
      </c>
    </row>
    <row r="420" spans="2:65" s="1" customFormat="1" ht="16.5" customHeight="1">
      <c r="B420" s="34"/>
      <c r="C420" s="170" t="s">
        <v>547</v>
      </c>
      <c r="D420" s="170" t="s">
        <v>126</v>
      </c>
      <c r="E420" s="171" t="s">
        <v>548</v>
      </c>
      <c r="F420" s="172" t="s">
        <v>549</v>
      </c>
      <c r="G420" s="173" t="s">
        <v>335</v>
      </c>
      <c r="H420" s="174">
        <v>10</v>
      </c>
      <c r="I420" s="175"/>
      <c r="J420" s="176">
        <f>ROUND(I420*H420,2)</f>
        <v>0</v>
      </c>
      <c r="K420" s="172" t="s">
        <v>130</v>
      </c>
      <c r="L420" s="38"/>
      <c r="M420" s="177" t="s">
        <v>19</v>
      </c>
      <c r="N420" s="178" t="s">
        <v>43</v>
      </c>
      <c r="O420" s="60"/>
      <c r="P420" s="179">
        <f>O420*H420</f>
        <v>0</v>
      </c>
      <c r="Q420" s="179">
        <v>0</v>
      </c>
      <c r="R420" s="179">
        <f>Q420*H420</f>
        <v>0</v>
      </c>
      <c r="S420" s="179">
        <v>0</v>
      </c>
      <c r="T420" s="180">
        <f>S420*H420</f>
        <v>0</v>
      </c>
      <c r="AR420" s="17" t="s">
        <v>205</v>
      </c>
      <c r="AT420" s="17" t="s">
        <v>126</v>
      </c>
      <c r="AU420" s="17" t="s">
        <v>81</v>
      </c>
      <c r="AY420" s="17" t="s">
        <v>124</v>
      </c>
      <c r="BE420" s="181">
        <f>IF(N420="základní",J420,0)</f>
        <v>0</v>
      </c>
      <c r="BF420" s="181">
        <f>IF(N420="snížená",J420,0)</f>
        <v>0</v>
      </c>
      <c r="BG420" s="181">
        <f>IF(N420="zákl. přenesená",J420,0)</f>
        <v>0</v>
      </c>
      <c r="BH420" s="181">
        <f>IF(N420="sníž. přenesená",J420,0)</f>
        <v>0</v>
      </c>
      <c r="BI420" s="181">
        <f>IF(N420="nulová",J420,0)</f>
        <v>0</v>
      </c>
      <c r="BJ420" s="17" t="s">
        <v>77</v>
      </c>
      <c r="BK420" s="181">
        <f>ROUND(I420*H420,2)</f>
        <v>0</v>
      </c>
      <c r="BL420" s="17" t="s">
        <v>205</v>
      </c>
      <c r="BM420" s="17" t="s">
        <v>550</v>
      </c>
    </row>
    <row r="421" spans="2:65" s="11" customFormat="1" ht="11.25">
      <c r="B421" s="182"/>
      <c r="C421" s="183"/>
      <c r="D421" s="184" t="s">
        <v>133</v>
      </c>
      <c r="E421" s="185" t="s">
        <v>19</v>
      </c>
      <c r="F421" s="186" t="s">
        <v>551</v>
      </c>
      <c r="G421" s="183"/>
      <c r="H421" s="187">
        <v>10</v>
      </c>
      <c r="I421" s="188"/>
      <c r="J421" s="183"/>
      <c r="K421" s="183"/>
      <c r="L421" s="189"/>
      <c r="M421" s="190"/>
      <c r="N421" s="191"/>
      <c r="O421" s="191"/>
      <c r="P421" s="191"/>
      <c r="Q421" s="191"/>
      <c r="R421" s="191"/>
      <c r="S421" s="191"/>
      <c r="T421" s="192"/>
      <c r="AT421" s="193" t="s">
        <v>133</v>
      </c>
      <c r="AU421" s="193" t="s">
        <v>81</v>
      </c>
      <c r="AV421" s="11" t="s">
        <v>81</v>
      </c>
      <c r="AW421" s="11" t="s">
        <v>33</v>
      </c>
      <c r="AX421" s="11" t="s">
        <v>77</v>
      </c>
      <c r="AY421" s="193" t="s">
        <v>124</v>
      </c>
    </row>
    <row r="422" spans="2:65" s="1" customFormat="1" ht="16.5" customHeight="1">
      <c r="B422" s="34"/>
      <c r="C422" s="170" t="s">
        <v>552</v>
      </c>
      <c r="D422" s="170" t="s">
        <v>126</v>
      </c>
      <c r="E422" s="171" t="s">
        <v>553</v>
      </c>
      <c r="F422" s="172" t="s">
        <v>554</v>
      </c>
      <c r="G422" s="173" t="s">
        <v>335</v>
      </c>
      <c r="H422" s="174">
        <v>9</v>
      </c>
      <c r="I422" s="175"/>
      <c r="J422" s="176">
        <f>ROUND(I422*H422,2)</f>
        <v>0</v>
      </c>
      <c r="K422" s="172" t="s">
        <v>130</v>
      </c>
      <c r="L422" s="38"/>
      <c r="M422" s="177" t="s">
        <v>19</v>
      </c>
      <c r="N422" s="178" t="s">
        <v>43</v>
      </c>
      <c r="O422" s="60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17" t="s">
        <v>205</v>
      </c>
      <c r="AT422" s="17" t="s">
        <v>126</v>
      </c>
      <c r="AU422" s="17" t="s">
        <v>81</v>
      </c>
      <c r="AY422" s="17" t="s">
        <v>124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17" t="s">
        <v>77</v>
      </c>
      <c r="BK422" s="181">
        <f>ROUND(I422*H422,2)</f>
        <v>0</v>
      </c>
      <c r="BL422" s="17" t="s">
        <v>205</v>
      </c>
      <c r="BM422" s="17" t="s">
        <v>555</v>
      </c>
    </row>
    <row r="423" spans="2:65" s="11" customFormat="1" ht="11.25">
      <c r="B423" s="182"/>
      <c r="C423" s="183"/>
      <c r="D423" s="184" t="s">
        <v>133</v>
      </c>
      <c r="E423" s="185" t="s">
        <v>19</v>
      </c>
      <c r="F423" s="186" t="s">
        <v>556</v>
      </c>
      <c r="G423" s="183"/>
      <c r="H423" s="187">
        <v>9</v>
      </c>
      <c r="I423" s="188"/>
      <c r="J423" s="183"/>
      <c r="K423" s="183"/>
      <c r="L423" s="189"/>
      <c r="M423" s="190"/>
      <c r="N423" s="191"/>
      <c r="O423" s="191"/>
      <c r="P423" s="191"/>
      <c r="Q423" s="191"/>
      <c r="R423" s="191"/>
      <c r="S423" s="191"/>
      <c r="T423" s="192"/>
      <c r="AT423" s="193" t="s">
        <v>133</v>
      </c>
      <c r="AU423" s="193" t="s">
        <v>81</v>
      </c>
      <c r="AV423" s="11" t="s">
        <v>81</v>
      </c>
      <c r="AW423" s="11" t="s">
        <v>33</v>
      </c>
      <c r="AX423" s="11" t="s">
        <v>77</v>
      </c>
      <c r="AY423" s="193" t="s">
        <v>124</v>
      </c>
    </row>
    <row r="424" spans="2:65" s="1" customFormat="1" ht="16.5" customHeight="1">
      <c r="B424" s="34"/>
      <c r="C424" s="170" t="s">
        <v>557</v>
      </c>
      <c r="D424" s="170" t="s">
        <v>126</v>
      </c>
      <c r="E424" s="171" t="s">
        <v>558</v>
      </c>
      <c r="F424" s="172" t="s">
        <v>559</v>
      </c>
      <c r="G424" s="173" t="s">
        <v>335</v>
      </c>
      <c r="H424" s="174">
        <v>2</v>
      </c>
      <c r="I424" s="175"/>
      <c r="J424" s="176">
        <f>ROUND(I424*H424,2)</f>
        <v>0</v>
      </c>
      <c r="K424" s="172" t="s">
        <v>130</v>
      </c>
      <c r="L424" s="38"/>
      <c r="M424" s="177" t="s">
        <v>19</v>
      </c>
      <c r="N424" s="178" t="s">
        <v>43</v>
      </c>
      <c r="O424" s="60"/>
      <c r="P424" s="179">
        <f>O424*H424</f>
        <v>0</v>
      </c>
      <c r="Q424" s="179">
        <v>0</v>
      </c>
      <c r="R424" s="179">
        <f>Q424*H424</f>
        <v>0</v>
      </c>
      <c r="S424" s="179">
        <v>2.7560000000000001E-2</v>
      </c>
      <c r="T424" s="180">
        <f>S424*H424</f>
        <v>5.5120000000000002E-2</v>
      </c>
      <c r="AR424" s="17" t="s">
        <v>205</v>
      </c>
      <c r="AT424" s="17" t="s">
        <v>126</v>
      </c>
      <c r="AU424" s="17" t="s">
        <v>81</v>
      </c>
      <c r="AY424" s="17" t="s">
        <v>124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17" t="s">
        <v>77</v>
      </c>
      <c r="BK424" s="181">
        <f>ROUND(I424*H424,2)</f>
        <v>0</v>
      </c>
      <c r="BL424" s="17" t="s">
        <v>205</v>
      </c>
      <c r="BM424" s="17" t="s">
        <v>560</v>
      </c>
    </row>
    <row r="425" spans="2:65" s="11" customFormat="1" ht="11.25">
      <c r="B425" s="182"/>
      <c r="C425" s="183"/>
      <c r="D425" s="184" t="s">
        <v>133</v>
      </c>
      <c r="E425" s="185" t="s">
        <v>19</v>
      </c>
      <c r="F425" s="186" t="s">
        <v>81</v>
      </c>
      <c r="G425" s="183"/>
      <c r="H425" s="187">
        <v>2</v>
      </c>
      <c r="I425" s="188"/>
      <c r="J425" s="183"/>
      <c r="K425" s="183"/>
      <c r="L425" s="189"/>
      <c r="M425" s="190"/>
      <c r="N425" s="191"/>
      <c r="O425" s="191"/>
      <c r="P425" s="191"/>
      <c r="Q425" s="191"/>
      <c r="R425" s="191"/>
      <c r="S425" s="191"/>
      <c r="T425" s="192"/>
      <c r="AT425" s="193" t="s">
        <v>133</v>
      </c>
      <c r="AU425" s="193" t="s">
        <v>81</v>
      </c>
      <c r="AV425" s="11" t="s">
        <v>81</v>
      </c>
      <c r="AW425" s="11" t="s">
        <v>33</v>
      </c>
      <c r="AX425" s="11" t="s">
        <v>77</v>
      </c>
      <c r="AY425" s="193" t="s">
        <v>124</v>
      </c>
    </row>
    <row r="426" spans="2:65" s="1" customFormat="1" ht="16.5" customHeight="1">
      <c r="B426" s="34"/>
      <c r="C426" s="170" t="s">
        <v>561</v>
      </c>
      <c r="D426" s="170" t="s">
        <v>126</v>
      </c>
      <c r="E426" s="171" t="s">
        <v>562</v>
      </c>
      <c r="F426" s="172" t="s">
        <v>563</v>
      </c>
      <c r="G426" s="173" t="s">
        <v>335</v>
      </c>
      <c r="H426" s="174">
        <v>2</v>
      </c>
      <c r="I426" s="175"/>
      <c r="J426" s="176">
        <f>ROUND(I426*H426,2)</f>
        <v>0</v>
      </c>
      <c r="K426" s="172" t="s">
        <v>130</v>
      </c>
      <c r="L426" s="38"/>
      <c r="M426" s="177" t="s">
        <v>19</v>
      </c>
      <c r="N426" s="178" t="s">
        <v>43</v>
      </c>
      <c r="O426" s="60"/>
      <c r="P426" s="179">
        <f>O426*H426</f>
        <v>0</v>
      </c>
      <c r="Q426" s="179">
        <v>0</v>
      </c>
      <c r="R426" s="179">
        <f>Q426*H426</f>
        <v>0</v>
      </c>
      <c r="S426" s="179">
        <v>2.0109999999999999E-2</v>
      </c>
      <c r="T426" s="180">
        <f>S426*H426</f>
        <v>4.0219999999999999E-2</v>
      </c>
      <c r="AR426" s="17" t="s">
        <v>205</v>
      </c>
      <c r="AT426" s="17" t="s">
        <v>126</v>
      </c>
      <c r="AU426" s="17" t="s">
        <v>81</v>
      </c>
      <c r="AY426" s="17" t="s">
        <v>124</v>
      </c>
      <c r="BE426" s="181">
        <f>IF(N426="základní",J426,0)</f>
        <v>0</v>
      </c>
      <c r="BF426" s="181">
        <f>IF(N426="snížená",J426,0)</f>
        <v>0</v>
      </c>
      <c r="BG426" s="181">
        <f>IF(N426="zákl. přenesená",J426,0)</f>
        <v>0</v>
      </c>
      <c r="BH426" s="181">
        <f>IF(N426="sníž. přenesená",J426,0)</f>
        <v>0</v>
      </c>
      <c r="BI426" s="181">
        <f>IF(N426="nulová",J426,0)</f>
        <v>0</v>
      </c>
      <c r="BJ426" s="17" t="s">
        <v>77</v>
      </c>
      <c r="BK426" s="181">
        <f>ROUND(I426*H426,2)</f>
        <v>0</v>
      </c>
      <c r="BL426" s="17" t="s">
        <v>205</v>
      </c>
      <c r="BM426" s="17" t="s">
        <v>564</v>
      </c>
    </row>
    <row r="427" spans="2:65" s="11" customFormat="1" ht="11.25">
      <c r="B427" s="182"/>
      <c r="C427" s="183"/>
      <c r="D427" s="184" t="s">
        <v>133</v>
      </c>
      <c r="E427" s="185" t="s">
        <v>19</v>
      </c>
      <c r="F427" s="186" t="s">
        <v>81</v>
      </c>
      <c r="G427" s="183"/>
      <c r="H427" s="187">
        <v>2</v>
      </c>
      <c r="I427" s="188"/>
      <c r="J427" s="183"/>
      <c r="K427" s="183"/>
      <c r="L427" s="189"/>
      <c r="M427" s="190"/>
      <c r="N427" s="191"/>
      <c r="O427" s="191"/>
      <c r="P427" s="191"/>
      <c r="Q427" s="191"/>
      <c r="R427" s="191"/>
      <c r="S427" s="191"/>
      <c r="T427" s="192"/>
      <c r="AT427" s="193" t="s">
        <v>133</v>
      </c>
      <c r="AU427" s="193" t="s">
        <v>81</v>
      </c>
      <c r="AV427" s="11" t="s">
        <v>81</v>
      </c>
      <c r="AW427" s="11" t="s">
        <v>33</v>
      </c>
      <c r="AX427" s="11" t="s">
        <v>77</v>
      </c>
      <c r="AY427" s="193" t="s">
        <v>124</v>
      </c>
    </row>
    <row r="428" spans="2:65" s="1" customFormat="1" ht="16.5" customHeight="1">
      <c r="B428" s="34"/>
      <c r="C428" s="170" t="s">
        <v>565</v>
      </c>
      <c r="D428" s="170" t="s">
        <v>126</v>
      </c>
      <c r="E428" s="171" t="s">
        <v>566</v>
      </c>
      <c r="F428" s="172" t="s">
        <v>567</v>
      </c>
      <c r="G428" s="173" t="s">
        <v>335</v>
      </c>
      <c r="H428" s="174">
        <v>1</v>
      </c>
      <c r="I428" s="175"/>
      <c r="J428" s="176">
        <f>ROUND(I428*H428,2)</f>
        <v>0</v>
      </c>
      <c r="K428" s="172" t="s">
        <v>340</v>
      </c>
      <c r="L428" s="38"/>
      <c r="M428" s="177" t="s">
        <v>19</v>
      </c>
      <c r="N428" s="178" t="s">
        <v>43</v>
      </c>
      <c r="O428" s="60"/>
      <c r="P428" s="179">
        <f>O428*H428</f>
        <v>0</v>
      </c>
      <c r="Q428" s="179">
        <v>1.48E-3</v>
      </c>
      <c r="R428" s="179">
        <f>Q428*H428</f>
        <v>1.48E-3</v>
      </c>
      <c r="S428" s="179">
        <v>0</v>
      </c>
      <c r="T428" s="180">
        <f>S428*H428</f>
        <v>0</v>
      </c>
      <c r="AR428" s="17" t="s">
        <v>205</v>
      </c>
      <c r="AT428" s="17" t="s">
        <v>126</v>
      </c>
      <c r="AU428" s="17" t="s">
        <v>81</v>
      </c>
      <c r="AY428" s="17" t="s">
        <v>124</v>
      </c>
      <c r="BE428" s="181">
        <f>IF(N428="základní",J428,0)</f>
        <v>0</v>
      </c>
      <c r="BF428" s="181">
        <f>IF(N428="snížená",J428,0)</f>
        <v>0</v>
      </c>
      <c r="BG428" s="181">
        <f>IF(N428="zákl. přenesená",J428,0)</f>
        <v>0</v>
      </c>
      <c r="BH428" s="181">
        <f>IF(N428="sníž. přenesená",J428,0)</f>
        <v>0</v>
      </c>
      <c r="BI428" s="181">
        <f>IF(N428="nulová",J428,0)</f>
        <v>0</v>
      </c>
      <c r="BJ428" s="17" t="s">
        <v>77</v>
      </c>
      <c r="BK428" s="181">
        <f>ROUND(I428*H428,2)</f>
        <v>0</v>
      </c>
      <c r="BL428" s="17" t="s">
        <v>205</v>
      </c>
      <c r="BM428" s="17" t="s">
        <v>568</v>
      </c>
    </row>
    <row r="429" spans="2:65" s="13" customFormat="1" ht="11.25">
      <c r="B429" s="215"/>
      <c r="C429" s="216"/>
      <c r="D429" s="184" t="s">
        <v>133</v>
      </c>
      <c r="E429" s="217" t="s">
        <v>19</v>
      </c>
      <c r="F429" s="218" t="s">
        <v>569</v>
      </c>
      <c r="G429" s="216"/>
      <c r="H429" s="217" t="s">
        <v>19</v>
      </c>
      <c r="I429" s="219"/>
      <c r="J429" s="216"/>
      <c r="K429" s="216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133</v>
      </c>
      <c r="AU429" s="224" t="s">
        <v>81</v>
      </c>
      <c r="AV429" s="13" t="s">
        <v>77</v>
      </c>
      <c r="AW429" s="13" t="s">
        <v>33</v>
      </c>
      <c r="AX429" s="13" t="s">
        <v>72</v>
      </c>
      <c r="AY429" s="224" t="s">
        <v>124</v>
      </c>
    </row>
    <row r="430" spans="2:65" s="13" customFormat="1" ht="22.5">
      <c r="B430" s="215"/>
      <c r="C430" s="216"/>
      <c r="D430" s="184" t="s">
        <v>133</v>
      </c>
      <c r="E430" s="217" t="s">
        <v>19</v>
      </c>
      <c r="F430" s="218" t="s">
        <v>570</v>
      </c>
      <c r="G430" s="216"/>
      <c r="H430" s="217" t="s">
        <v>19</v>
      </c>
      <c r="I430" s="219"/>
      <c r="J430" s="216"/>
      <c r="K430" s="216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133</v>
      </c>
      <c r="AU430" s="224" t="s">
        <v>81</v>
      </c>
      <c r="AV430" s="13" t="s">
        <v>77</v>
      </c>
      <c r="AW430" s="13" t="s">
        <v>33</v>
      </c>
      <c r="AX430" s="13" t="s">
        <v>72</v>
      </c>
      <c r="AY430" s="224" t="s">
        <v>124</v>
      </c>
    </row>
    <row r="431" spans="2:65" s="13" customFormat="1" ht="11.25">
      <c r="B431" s="215"/>
      <c r="C431" s="216"/>
      <c r="D431" s="184" t="s">
        <v>133</v>
      </c>
      <c r="E431" s="217" t="s">
        <v>19</v>
      </c>
      <c r="F431" s="218" t="s">
        <v>571</v>
      </c>
      <c r="G431" s="216"/>
      <c r="H431" s="217" t="s">
        <v>19</v>
      </c>
      <c r="I431" s="219"/>
      <c r="J431" s="216"/>
      <c r="K431" s="216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133</v>
      </c>
      <c r="AU431" s="224" t="s">
        <v>81</v>
      </c>
      <c r="AV431" s="13" t="s">
        <v>77</v>
      </c>
      <c r="AW431" s="13" t="s">
        <v>33</v>
      </c>
      <c r="AX431" s="13" t="s">
        <v>72</v>
      </c>
      <c r="AY431" s="224" t="s">
        <v>124</v>
      </c>
    </row>
    <row r="432" spans="2:65" s="13" customFormat="1" ht="11.25">
      <c r="B432" s="215"/>
      <c r="C432" s="216"/>
      <c r="D432" s="184" t="s">
        <v>133</v>
      </c>
      <c r="E432" s="217" t="s">
        <v>19</v>
      </c>
      <c r="F432" s="218" t="s">
        <v>572</v>
      </c>
      <c r="G432" s="216"/>
      <c r="H432" s="217" t="s">
        <v>19</v>
      </c>
      <c r="I432" s="219"/>
      <c r="J432" s="216"/>
      <c r="K432" s="216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133</v>
      </c>
      <c r="AU432" s="224" t="s">
        <v>81</v>
      </c>
      <c r="AV432" s="13" t="s">
        <v>77</v>
      </c>
      <c r="AW432" s="13" t="s">
        <v>33</v>
      </c>
      <c r="AX432" s="13" t="s">
        <v>72</v>
      </c>
      <c r="AY432" s="224" t="s">
        <v>124</v>
      </c>
    </row>
    <row r="433" spans="2:65" s="13" customFormat="1" ht="22.5">
      <c r="B433" s="215"/>
      <c r="C433" s="216"/>
      <c r="D433" s="184" t="s">
        <v>133</v>
      </c>
      <c r="E433" s="217" t="s">
        <v>19</v>
      </c>
      <c r="F433" s="218" t="s">
        <v>573</v>
      </c>
      <c r="G433" s="216"/>
      <c r="H433" s="217" t="s">
        <v>19</v>
      </c>
      <c r="I433" s="219"/>
      <c r="J433" s="216"/>
      <c r="K433" s="216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133</v>
      </c>
      <c r="AU433" s="224" t="s">
        <v>81</v>
      </c>
      <c r="AV433" s="13" t="s">
        <v>77</v>
      </c>
      <c r="AW433" s="13" t="s">
        <v>33</v>
      </c>
      <c r="AX433" s="13" t="s">
        <v>72</v>
      </c>
      <c r="AY433" s="224" t="s">
        <v>124</v>
      </c>
    </row>
    <row r="434" spans="2:65" s="13" customFormat="1" ht="11.25">
      <c r="B434" s="215"/>
      <c r="C434" s="216"/>
      <c r="D434" s="184" t="s">
        <v>133</v>
      </c>
      <c r="E434" s="217" t="s">
        <v>19</v>
      </c>
      <c r="F434" s="218" t="s">
        <v>574</v>
      </c>
      <c r="G434" s="216"/>
      <c r="H434" s="217" t="s">
        <v>19</v>
      </c>
      <c r="I434" s="219"/>
      <c r="J434" s="216"/>
      <c r="K434" s="216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133</v>
      </c>
      <c r="AU434" s="224" t="s">
        <v>81</v>
      </c>
      <c r="AV434" s="13" t="s">
        <v>77</v>
      </c>
      <c r="AW434" s="13" t="s">
        <v>33</v>
      </c>
      <c r="AX434" s="13" t="s">
        <v>72</v>
      </c>
      <c r="AY434" s="224" t="s">
        <v>124</v>
      </c>
    </row>
    <row r="435" spans="2:65" s="13" customFormat="1" ht="11.25">
      <c r="B435" s="215"/>
      <c r="C435" s="216"/>
      <c r="D435" s="184" t="s">
        <v>133</v>
      </c>
      <c r="E435" s="217" t="s">
        <v>19</v>
      </c>
      <c r="F435" s="218" t="s">
        <v>575</v>
      </c>
      <c r="G435" s="216"/>
      <c r="H435" s="217" t="s">
        <v>19</v>
      </c>
      <c r="I435" s="219"/>
      <c r="J435" s="216"/>
      <c r="K435" s="216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133</v>
      </c>
      <c r="AU435" s="224" t="s">
        <v>81</v>
      </c>
      <c r="AV435" s="13" t="s">
        <v>77</v>
      </c>
      <c r="AW435" s="13" t="s">
        <v>33</v>
      </c>
      <c r="AX435" s="13" t="s">
        <v>72</v>
      </c>
      <c r="AY435" s="224" t="s">
        <v>124</v>
      </c>
    </row>
    <row r="436" spans="2:65" s="13" customFormat="1" ht="11.25">
      <c r="B436" s="215"/>
      <c r="C436" s="216"/>
      <c r="D436" s="184" t="s">
        <v>133</v>
      </c>
      <c r="E436" s="217" t="s">
        <v>19</v>
      </c>
      <c r="F436" s="218" t="s">
        <v>487</v>
      </c>
      <c r="G436" s="216"/>
      <c r="H436" s="217" t="s">
        <v>19</v>
      </c>
      <c r="I436" s="219"/>
      <c r="J436" s="216"/>
      <c r="K436" s="216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133</v>
      </c>
      <c r="AU436" s="224" t="s">
        <v>81</v>
      </c>
      <c r="AV436" s="13" t="s">
        <v>77</v>
      </c>
      <c r="AW436" s="13" t="s">
        <v>33</v>
      </c>
      <c r="AX436" s="13" t="s">
        <v>72</v>
      </c>
      <c r="AY436" s="224" t="s">
        <v>124</v>
      </c>
    </row>
    <row r="437" spans="2:65" s="11" customFormat="1" ht="11.25">
      <c r="B437" s="182"/>
      <c r="C437" s="183"/>
      <c r="D437" s="184" t="s">
        <v>133</v>
      </c>
      <c r="E437" s="185" t="s">
        <v>19</v>
      </c>
      <c r="F437" s="186" t="s">
        <v>77</v>
      </c>
      <c r="G437" s="183"/>
      <c r="H437" s="187">
        <v>1</v>
      </c>
      <c r="I437" s="188"/>
      <c r="J437" s="183"/>
      <c r="K437" s="183"/>
      <c r="L437" s="189"/>
      <c r="M437" s="190"/>
      <c r="N437" s="191"/>
      <c r="O437" s="191"/>
      <c r="P437" s="191"/>
      <c r="Q437" s="191"/>
      <c r="R437" s="191"/>
      <c r="S437" s="191"/>
      <c r="T437" s="192"/>
      <c r="AT437" s="193" t="s">
        <v>133</v>
      </c>
      <c r="AU437" s="193" t="s">
        <v>81</v>
      </c>
      <c r="AV437" s="11" t="s">
        <v>81</v>
      </c>
      <c r="AW437" s="11" t="s">
        <v>33</v>
      </c>
      <c r="AX437" s="11" t="s">
        <v>77</v>
      </c>
      <c r="AY437" s="193" t="s">
        <v>124</v>
      </c>
    </row>
    <row r="438" spans="2:65" s="1" customFormat="1" ht="16.5" customHeight="1">
      <c r="B438" s="34"/>
      <c r="C438" s="170" t="s">
        <v>576</v>
      </c>
      <c r="D438" s="170" t="s">
        <v>126</v>
      </c>
      <c r="E438" s="171" t="s">
        <v>577</v>
      </c>
      <c r="F438" s="172" t="s">
        <v>578</v>
      </c>
      <c r="G438" s="173" t="s">
        <v>335</v>
      </c>
      <c r="H438" s="174">
        <v>1</v>
      </c>
      <c r="I438" s="175"/>
      <c r="J438" s="176">
        <f>ROUND(I438*H438,2)</f>
        <v>0</v>
      </c>
      <c r="K438" s="172" t="s">
        <v>340</v>
      </c>
      <c r="L438" s="38"/>
      <c r="M438" s="177" t="s">
        <v>19</v>
      </c>
      <c r="N438" s="178" t="s">
        <v>43</v>
      </c>
      <c r="O438" s="60"/>
      <c r="P438" s="179">
        <f>O438*H438</f>
        <v>0</v>
      </c>
      <c r="Q438" s="179">
        <v>1.48E-3</v>
      </c>
      <c r="R438" s="179">
        <f>Q438*H438</f>
        <v>1.48E-3</v>
      </c>
      <c r="S438" s="179">
        <v>0</v>
      </c>
      <c r="T438" s="180">
        <f>S438*H438</f>
        <v>0</v>
      </c>
      <c r="AR438" s="17" t="s">
        <v>205</v>
      </c>
      <c r="AT438" s="17" t="s">
        <v>126</v>
      </c>
      <c r="AU438" s="17" t="s">
        <v>81</v>
      </c>
      <c r="AY438" s="17" t="s">
        <v>124</v>
      </c>
      <c r="BE438" s="181">
        <f>IF(N438="základní",J438,0)</f>
        <v>0</v>
      </c>
      <c r="BF438" s="181">
        <f>IF(N438="snížená",J438,0)</f>
        <v>0</v>
      </c>
      <c r="BG438" s="181">
        <f>IF(N438="zákl. přenesená",J438,0)</f>
        <v>0</v>
      </c>
      <c r="BH438" s="181">
        <f>IF(N438="sníž. přenesená",J438,0)</f>
        <v>0</v>
      </c>
      <c r="BI438" s="181">
        <f>IF(N438="nulová",J438,0)</f>
        <v>0</v>
      </c>
      <c r="BJ438" s="17" t="s">
        <v>77</v>
      </c>
      <c r="BK438" s="181">
        <f>ROUND(I438*H438,2)</f>
        <v>0</v>
      </c>
      <c r="BL438" s="17" t="s">
        <v>205</v>
      </c>
      <c r="BM438" s="17" t="s">
        <v>579</v>
      </c>
    </row>
    <row r="439" spans="2:65" s="13" customFormat="1" ht="11.25">
      <c r="B439" s="215"/>
      <c r="C439" s="216"/>
      <c r="D439" s="184" t="s">
        <v>133</v>
      </c>
      <c r="E439" s="217" t="s">
        <v>19</v>
      </c>
      <c r="F439" s="218" t="s">
        <v>575</v>
      </c>
      <c r="G439" s="216"/>
      <c r="H439" s="217" t="s">
        <v>19</v>
      </c>
      <c r="I439" s="219"/>
      <c r="J439" s="216"/>
      <c r="K439" s="216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133</v>
      </c>
      <c r="AU439" s="224" t="s">
        <v>81</v>
      </c>
      <c r="AV439" s="13" t="s">
        <v>77</v>
      </c>
      <c r="AW439" s="13" t="s">
        <v>33</v>
      </c>
      <c r="AX439" s="13" t="s">
        <v>72</v>
      </c>
      <c r="AY439" s="224" t="s">
        <v>124</v>
      </c>
    </row>
    <row r="440" spans="2:65" s="11" customFormat="1" ht="11.25">
      <c r="B440" s="182"/>
      <c r="C440" s="183"/>
      <c r="D440" s="184" t="s">
        <v>133</v>
      </c>
      <c r="E440" s="185" t="s">
        <v>19</v>
      </c>
      <c r="F440" s="186" t="s">
        <v>77</v>
      </c>
      <c r="G440" s="183"/>
      <c r="H440" s="187">
        <v>1</v>
      </c>
      <c r="I440" s="188"/>
      <c r="J440" s="183"/>
      <c r="K440" s="183"/>
      <c r="L440" s="189"/>
      <c r="M440" s="190"/>
      <c r="N440" s="191"/>
      <c r="O440" s="191"/>
      <c r="P440" s="191"/>
      <c r="Q440" s="191"/>
      <c r="R440" s="191"/>
      <c r="S440" s="191"/>
      <c r="T440" s="192"/>
      <c r="AT440" s="193" t="s">
        <v>133</v>
      </c>
      <c r="AU440" s="193" t="s">
        <v>81</v>
      </c>
      <c r="AV440" s="11" t="s">
        <v>81</v>
      </c>
      <c r="AW440" s="11" t="s">
        <v>33</v>
      </c>
      <c r="AX440" s="11" t="s">
        <v>77</v>
      </c>
      <c r="AY440" s="193" t="s">
        <v>124</v>
      </c>
    </row>
    <row r="441" spans="2:65" s="1" customFormat="1" ht="16.5" customHeight="1">
      <c r="B441" s="34"/>
      <c r="C441" s="170" t="s">
        <v>580</v>
      </c>
      <c r="D441" s="170" t="s">
        <v>126</v>
      </c>
      <c r="E441" s="171" t="s">
        <v>581</v>
      </c>
      <c r="F441" s="172" t="s">
        <v>582</v>
      </c>
      <c r="G441" s="173" t="s">
        <v>335</v>
      </c>
      <c r="H441" s="174">
        <v>2</v>
      </c>
      <c r="I441" s="175"/>
      <c r="J441" s="176">
        <f>ROUND(I441*H441,2)</f>
        <v>0</v>
      </c>
      <c r="K441" s="172" t="s">
        <v>340</v>
      </c>
      <c r="L441" s="38"/>
      <c r="M441" s="177" t="s">
        <v>19</v>
      </c>
      <c r="N441" s="178" t="s">
        <v>43</v>
      </c>
      <c r="O441" s="60"/>
      <c r="P441" s="179">
        <f>O441*H441</f>
        <v>0</v>
      </c>
      <c r="Q441" s="179">
        <v>1.8000000000000001E-4</v>
      </c>
      <c r="R441" s="179">
        <f>Q441*H441</f>
        <v>3.6000000000000002E-4</v>
      </c>
      <c r="S441" s="179">
        <v>0</v>
      </c>
      <c r="T441" s="180">
        <f>S441*H441</f>
        <v>0</v>
      </c>
      <c r="AR441" s="17" t="s">
        <v>205</v>
      </c>
      <c r="AT441" s="17" t="s">
        <v>126</v>
      </c>
      <c r="AU441" s="17" t="s">
        <v>81</v>
      </c>
      <c r="AY441" s="17" t="s">
        <v>124</v>
      </c>
      <c r="BE441" s="181">
        <f>IF(N441="základní",J441,0)</f>
        <v>0</v>
      </c>
      <c r="BF441" s="181">
        <f>IF(N441="snížená",J441,0)</f>
        <v>0</v>
      </c>
      <c r="BG441" s="181">
        <f>IF(N441="zákl. přenesená",J441,0)</f>
        <v>0</v>
      </c>
      <c r="BH441" s="181">
        <f>IF(N441="sníž. přenesená",J441,0)</f>
        <v>0</v>
      </c>
      <c r="BI441" s="181">
        <f>IF(N441="nulová",J441,0)</f>
        <v>0</v>
      </c>
      <c r="BJ441" s="17" t="s">
        <v>77</v>
      </c>
      <c r="BK441" s="181">
        <f>ROUND(I441*H441,2)</f>
        <v>0</v>
      </c>
      <c r="BL441" s="17" t="s">
        <v>205</v>
      </c>
      <c r="BM441" s="17" t="s">
        <v>583</v>
      </c>
    </row>
    <row r="442" spans="2:65" s="13" customFormat="1" ht="11.25">
      <c r="B442" s="215"/>
      <c r="C442" s="216"/>
      <c r="D442" s="184" t="s">
        <v>133</v>
      </c>
      <c r="E442" s="217" t="s">
        <v>19</v>
      </c>
      <c r="F442" s="218" t="s">
        <v>487</v>
      </c>
      <c r="G442" s="216"/>
      <c r="H442" s="217" t="s">
        <v>19</v>
      </c>
      <c r="I442" s="219"/>
      <c r="J442" s="216"/>
      <c r="K442" s="216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133</v>
      </c>
      <c r="AU442" s="224" t="s">
        <v>81</v>
      </c>
      <c r="AV442" s="13" t="s">
        <v>77</v>
      </c>
      <c r="AW442" s="13" t="s">
        <v>33</v>
      </c>
      <c r="AX442" s="13" t="s">
        <v>72</v>
      </c>
      <c r="AY442" s="224" t="s">
        <v>124</v>
      </c>
    </row>
    <row r="443" spans="2:65" s="11" customFormat="1" ht="11.25">
      <c r="B443" s="182"/>
      <c r="C443" s="183"/>
      <c r="D443" s="184" t="s">
        <v>133</v>
      </c>
      <c r="E443" s="185" t="s">
        <v>19</v>
      </c>
      <c r="F443" s="186" t="s">
        <v>77</v>
      </c>
      <c r="G443" s="183"/>
      <c r="H443" s="187">
        <v>1</v>
      </c>
      <c r="I443" s="188"/>
      <c r="J443" s="183"/>
      <c r="K443" s="183"/>
      <c r="L443" s="189"/>
      <c r="M443" s="190"/>
      <c r="N443" s="191"/>
      <c r="O443" s="191"/>
      <c r="P443" s="191"/>
      <c r="Q443" s="191"/>
      <c r="R443" s="191"/>
      <c r="S443" s="191"/>
      <c r="T443" s="192"/>
      <c r="AT443" s="193" t="s">
        <v>133</v>
      </c>
      <c r="AU443" s="193" t="s">
        <v>81</v>
      </c>
      <c r="AV443" s="11" t="s">
        <v>81</v>
      </c>
      <c r="AW443" s="11" t="s">
        <v>33</v>
      </c>
      <c r="AX443" s="11" t="s">
        <v>72</v>
      </c>
      <c r="AY443" s="193" t="s">
        <v>124</v>
      </c>
    </row>
    <row r="444" spans="2:65" s="13" customFormat="1" ht="11.25">
      <c r="B444" s="215"/>
      <c r="C444" s="216"/>
      <c r="D444" s="184" t="s">
        <v>133</v>
      </c>
      <c r="E444" s="217" t="s">
        <v>19</v>
      </c>
      <c r="F444" s="218" t="s">
        <v>508</v>
      </c>
      <c r="G444" s="216"/>
      <c r="H444" s="217" t="s">
        <v>19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133</v>
      </c>
      <c r="AU444" s="224" t="s">
        <v>81</v>
      </c>
      <c r="AV444" s="13" t="s">
        <v>77</v>
      </c>
      <c r="AW444" s="13" t="s">
        <v>33</v>
      </c>
      <c r="AX444" s="13" t="s">
        <v>72</v>
      </c>
      <c r="AY444" s="224" t="s">
        <v>124</v>
      </c>
    </row>
    <row r="445" spans="2:65" s="11" customFormat="1" ht="11.25">
      <c r="B445" s="182"/>
      <c r="C445" s="183"/>
      <c r="D445" s="184" t="s">
        <v>133</v>
      </c>
      <c r="E445" s="185" t="s">
        <v>19</v>
      </c>
      <c r="F445" s="186" t="s">
        <v>77</v>
      </c>
      <c r="G445" s="183"/>
      <c r="H445" s="187">
        <v>1</v>
      </c>
      <c r="I445" s="188"/>
      <c r="J445" s="183"/>
      <c r="K445" s="183"/>
      <c r="L445" s="189"/>
      <c r="M445" s="190"/>
      <c r="N445" s="191"/>
      <c r="O445" s="191"/>
      <c r="P445" s="191"/>
      <c r="Q445" s="191"/>
      <c r="R445" s="191"/>
      <c r="S445" s="191"/>
      <c r="T445" s="192"/>
      <c r="AT445" s="193" t="s">
        <v>133</v>
      </c>
      <c r="AU445" s="193" t="s">
        <v>81</v>
      </c>
      <c r="AV445" s="11" t="s">
        <v>81</v>
      </c>
      <c r="AW445" s="11" t="s">
        <v>33</v>
      </c>
      <c r="AX445" s="11" t="s">
        <v>72</v>
      </c>
      <c r="AY445" s="193" t="s">
        <v>124</v>
      </c>
    </row>
    <row r="446" spans="2:65" s="12" customFormat="1" ht="11.25">
      <c r="B446" s="194"/>
      <c r="C446" s="195"/>
      <c r="D446" s="184" t="s">
        <v>133</v>
      </c>
      <c r="E446" s="196" t="s">
        <v>19</v>
      </c>
      <c r="F446" s="197" t="s">
        <v>150</v>
      </c>
      <c r="G446" s="195"/>
      <c r="H446" s="198">
        <v>2</v>
      </c>
      <c r="I446" s="199"/>
      <c r="J446" s="195"/>
      <c r="K446" s="195"/>
      <c r="L446" s="200"/>
      <c r="M446" s="201"/>
      <c r="N446" s="202"/>
      <c r="O446" s="202"/>
      <c r="P446" s="202"/>
      <c r="Q446" s="202"/>
      <c r="R446" s="202"/>
      <c r="S446" s="202"/>
      <c r="T446" s="203"/>
      <c r="AT446" s="204" t="s">
        <v>133</v>
      </c>
      <c r="AU446" s="204" t="s">
        <v>81</v>
      </c>
      <c r="AV446" s="12" t="s">
        <v>131</v>
      </c>
      <c r="AW446" s="12" t="s">
        <v>33</v>
      </c>
      <c r="AX446" s="12" t="s">
        <v>77</v>
      </c>
      <c r="AY446" s="204" t="s">
        <v>124</v>
      </c>
    </row>
    <row r="447" spans="2:65" s="1" customFormat="1" ht="16.5" customHeight="1">
      <c r="B447" s="34"/>
      <c r="C447" s="205" t="s">
        <v>584</v>
      </c>
      <c r="D447" s="205" t="s">
        <v>218</v>
      </c>
      <c r="E447" s="206" t="s">
        <v>585</v>
      </c>
      <c r="F447" s="207" t="s">
        <v>586</v>
      </c>
      <c r="G447" s="208" t="s">
        <v>335</v>
      </c>
      <c r="H447" s="209">
        <v>2</v>
      </c>
      <c r="I447" s="210"/>
      <c r="J447" s="211">
        <f>ROUND(I447*H447,2)</f>
        <v>0</v>
      </c>
      <c r="K447" s="207" t="s">
        <v>340</v>
      </c>
      <c r="L447" s="212"/>
      <c r="M447" s="213" t="s">
        <v>19</v>
      </c>
      <c r="N447" s="214" t="s">
        <v>43</v>
      </c>
      <c r="O447" s="60"/>
      <c r="P447" s="179">
        <f>O447*H447</f>
        <v>0</v>
      </c>
      <c r="Q447" s="179">
        <v>2.2000000000000001E-4</v>
      </c>
      <c r="R447" s="179">
        <f>Q447*H447</f>
        <v>4.4000000000000002E-4</v>
      </c>
      <c r="S447" s="179">
        <v>0</v>
      </c>
      <c r="T447" s="180">
        <f>S447*H447</f>
        <v>0</v>
      </c>
      <c r="AR447" s="17" t="s">
        <v>290</v>
      </c>
      <c r="AT447" s="17" t="s">
        <v>218</v>
      </c>
      <c r="AU447" s="17" t="s">
        <v>81</v>
      </c>
      <c r="AY447" s="17" t="s">
        <v>124</v>
      </c>
      <c r="BE447" s="181">
        <f>IF(N447="základní",J447,0)</f>
        <v>0</v>
      </c>
      <c r="BF447" s="181">
        <f>IF(N447="snížená",J447,0)</f>
        <v>0</v>
      </c>
      <c r="BG447" s="181">
        <f>IF(N447="zákl. přenesená",J447,0)</f>
        <v>0</v>
      </c>
      <c r="BH447" s="181">
        <f>IF(N447="sníž. přenesená",J447,0)</f>
        <v>0</v>
      </c>
      <c r="BI447" s="181">
        <f>IF(N447="nulová",J447,0)</f>
        <v>0</v>
      </c>
      <c r="BJ447" s="17" t="s">
        <v>77</v>
      </c>
      <c r="BK447" s="181">
        <f>ROUND(I447*H447,2)</f>
        <v>0</v>
      </c>
      <c r="BL447" s="17" t="s">
        <v>205</v>
      </c>
      <c r="BM447" s="17" t="s">
        <v>587</v>
      </c>
    </row>
    <row r="448" spans="2:65" s="11" customFormat="1" ht="11.25">
      <c r="B448" s="182"/>
      <c r="C448" s="183"/>
      <c r="D448" s="184" t="s">
        <v>133</v>
      </c>
      <c r="E448" s="185" t="s">
        <v>19</v>
      </c>
      <c r="F448" s="186" t="s">
        <v>81</v>
      </c>
      <c r="G448" s="183"/>
      <c r="H448" s="187">
        <v>2</v>
      </c>
      <c r="I448" s="188"/>
      <c r="J448" s="183"/>
      <c r="K448" s="183"/>
      <c r="L448" s="189"/>
      <c r="M448" s="190"/>
      <c r="N448" s="191"/>
      <c r="O448" s="191"/>
      <c r="P448" s="191"/>
      <c r="Q448" s="191"/>
      <c r="R448" s="191"/>
      <c r="S448" s="191"/>
      <c r="T448" s="192"/>
      <c r="AT448" s="193" t="s">
        <v>133</v>
      </c>
      <c r="AU448" s="193" t="s">
        <v>81</v>
      </c>
      <c r="AV448" s="11" t="s">
        <v>81</v>
      </c>
      <c r="AW448" s="11" t="s">
        <v>33</v>
      </c>
      <c r="AX448" s="11" t="s">
        <v>77</v>
      </c>
      <c r="AY448" s="193" t="s">
        <v>124</v>
      </c>
    </row>
    <row r="449" spans="2:65" s="1" customFormat="1" ht="16.5" customHeight="1">
      <c r="B449" s="34"/>
      <c r="C449" s="170" t="s">
        <v>588</v>
      </c>
      <c r="D449" s="170" t="s">
        <v>126</v>
      </c>
      <c r="E449" s="171" t="s">
        <v>589</v>
      </c>
      <c r="F449" s="172" t="s">
        <v>582</v>
      </c>
      <c r="G449" s="173" t="s">
        <v>335</v>
      </c>
      <c r="H449" s="174">
        <v>10</v>
      </c>
      <c r="I449" s="175"/>
      <c r="J449" s="176">
        <f>ROUND(I449*H449,2)</f>
        <v>0</v>
      </c>
      <c r="K449" s="172" t="s">
        <v>340</v>
      </c>
      <c r="L449" s="38"/>
      <c r="M449" s="177" t="s">
        <v>19</v>
      </c>
      <c r="N449" s="178" t="s">
        <v>43</v>
      </c>
      <c r="O449" s="60"/>
      <c r="P449" s="179">
        <f>O449*H449</f>
        <v>0</v>
      </c>
      <c r="Q449" s="179">
        <v>1.8000000000000001E-4</v>
      </c>
      <c r="R449" s="179">
        <f>Q449*H449</f>
        <v>1.8000000000000002E-3</v>
      </c>
      <c r="S449" s="179">
        <v>0</v>
      </c>
      <c r="T449" s="180">
        <f>S449*H449</f>
        <v>0</v>
      </c>
      <c r="AR449" s="17" t="s">
        <v>205</v>
      </c>
      <c r="AT449" s="17" t="s">
        <v>126</v>
      </c>
      <c r="AU449" s="17" t="s">
        <v>81</v>
      </c>
      <c r="AY449" s="17" t="s">
        <v>124</v>
      </c>
      <c r="BE449" s="181">
        <f>IF(N449="základní",J449,0)</f>
        <v>0</v>
      </c>
      <c r="BF449" s="181">
        <f>IF(N449="snížená",J449,0)</f>
        <v>0</v>
      </c>
      <c r="BG449" s="181">
        <f>IF(N449="zákl. přenesená",J449,0)</f>
        <v>0</v>
      </c>
      <c r="BH449" s="181">
        <f>IF(N449="sníž. přenesená",J449,0)</f>
        <v>0</v>
      </c>
      <c r="BI449" s="181">
        <f>IF(N449="nulová",J449,0)</f>
        <v>0</v>
      </c>
      <c r="BJ449" s="17" t="s">
        <v>77</v>
      </c>
      <c r="BK449" s="181">
        <f>ROUND(I449*H449,2)</f>
        <v>0</v>
      </c>
      <c r="BL449" s="17" t="s">
        <v>205</v>
      </c>
      <c r="BM449" s="17" t="s">
        <v>590</v>
      </c>
    </row>
    <row r="450" spans="2:65" s="13" customFormat="1" ht="11.25">
      <c r="B450" s="215"/>
      <c r="C450" s="216"/>
      <c r="D450" s="184" t="s">
        <v>133</v>
      </c>
      <c r="E450" s="217" t="s">
        <v>19</v>
      </c>
      <c r="F450" s="218" t="s">
        <v>487</v>
      </c>
      <c r="G450" s="216"/>
      <c r="H450" s="217" t="s">
        <v>19</v>
      </c>
      <c r="I450" s="219"/>
      <c r="J450" s="216"/>
      <c r="K450" s="216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133</v>
      </c>
      <c r="AU450" s="224" t="s">
        <v>81</v>
      </c>
      <c r="AV450" s="13" t="s">
        <v>77</v>
      </c>
      <c r="AW450" s="13" t="s">
        <v>33</v>
      </c>
      <c r="AX450" s="13" t="s">
        <v>72</v>
      </c>
      <c r="AY450" s="224" t="s">
        <v>124</v>
      </c>
    </row>
    <row r="451" spans="2:65" s="11" customFormat="1" ht="11.25">
      <c r="B451" s="182"/>
      <c r="C451" s="183"/>
      <c r="D451" s="184" t="s">
        <v>133</v>
      </c>
      <c r="E451" s="185" t="s">
        <v>19</v>
      </c>
      <c r="F451" s="186" t="s">
        <v>591</v>
      </c>
      <c r="G451" s="183"/>
      <c r="H451" s="187">
        <v>8</v>
      </c>
      <c r="I451" s="188"/>
      <c r="J451" s="183"/>
      <c r="K451" s="183"/>
      <c r="L451" s="189"/>
      <c r="M451" s="190"/>
      <c r="N451" s="191"/>
      <c r="O451" s="191"/>
      <c r="P451" s="191"/>
      <c r="Q451" s="191"/>
      <c r="R451" s="191"/>
      <c r="S451" s="191"/>
      <c r="T451" s="192"/>
      <c r="AT451" s="193" t="s">
        <v>133</v>
      </c>
      <c r="AU451" s="193" t="s">
        <v>81</v>
      </c>
      <c r="AV451" s="11" t="s">
        <v>81</v>
      </c>
      <c r="AW451" s="11" t="s">
        <v>33</v>
      </c>
      <c r="AX451" s="11" t="s">
        <v>72</v>
      </c>
      <c r="AY451" s="193" t="s">
        <v>124</v>
      </c>
    </row>
    <row r="452" spans="2:65" s="13" customFormat="1" ht="11.25">
      <c r="B452" s="215"/>
      <c r="C452" s="216"/>
      <c r="D452" s="184" t="s">
        <v>133</v>
      </c>
      <c r="E452" s="217" t="s">
        <v>19</v>
      </c>
      <c r="F452" s="218" t="s">
        <v>508</v>
      </c>
      <c r="G452" s="216"/>
      <c r="H452" s="217" t="s">
        <v>19</v>
      </c>
      <c r="I452" s="219"/>
      <c r="J452" s="216"/>
      <c r="K452" s="216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133</v>
      </c>
      <c r="AU452" s="224" t="s">
        <v>81</v>
      </c>
      <c r="AV452" s="13" t="s">
        <v>77</v>
      </c>
      <c r="AW452" s="13" t="s">
        <v>33</v>
      </c>
      <c r="AX452" s="13" t="s">
        <v>72</v>
      </c>
      <c r="AY452" s="224" t="s">
        <v>124</v>
      </c>
    </row>
    <row r="453" spans="2:65" s="11" customFormat="1" ht="11.25">
      <c r="B453" s="182"/>
      <c r="C453" s="183"/>
      <c r="D453" s="184" t="s">
        <v>133</v>
      </c>
      <c r="E453" s="185" t="s">
        <v>19</v>
      </c>
      <c r="F453" s="186" t="s">
        <v>592</v>
      </c>
      <c r="G453" s="183"/>
      <c r="H453" s="187">
        <v>2</v>
      </c>
      <c r="I453" s="188"/>
      <c r="J453" s="183"/>
      <c r="K453" s="183"/>
      <c r="L453" s="189"/>
      <c r="M453" s="190"/>
      <c r="N453" s="191"/>
      <c r="O453" s="191"/>
      <c r="P453" s="191"/>
      <c r="Q453" s="191"/>
      <c r="R453" s="191"/>
      <c r="S453" s="191"/>
      <c r="T453" s="192"/>
      <c r="AT453" s="193" t="s">
        <v>133</v>
      </c>
      <c r="AU453" s="193" t="s">
        <v>81</v>
      </c>
      <c r="AV453" s="11" t="s">
        <v>81</v>
      </c>
      <c r="AW453" s="11" t="s">
        <v>33</v>
      </c>
      <c r="AX453" s="11" t="s">
        <v>72</v>
      </c>
      <c r="AY453" s="193" t="s">
        <v>124</v>
      </c>
    </row>
    <row r="454" spans="2:65" s="12" customFormat="1" ht="11.25">
      <c r="B454" s="194"/>
      <c r="C454" s="195"/>
      <c r="D454" s="184" t="s">
        <v>133</v>
      </c>
      <c r="E454" s="196" t="s">
        <v>19</v>
      </c>
      <c r="F454" s="197" t="s">
        <v>150</v>
      </c>
      <c r="G454" s="195"/>
      <c r="H454" s="198">
        <v>10</v>
      </c>
      <c r="I454" s="199"/>
      <c r="J454" s="195"/>
      <c r="K454" s="195"/>
      <c r="L454" s="200"/>
      <c r="M454" s="201"/>
      <c r="N454" s="202"/>
      <c r="O454" s="202"/>
      <c r="P454" s="202"/>
      <c r="Q454" s="202"/>
      <c r="R454" s="202"/>
      <c r="S454" s="202"/>
      <c r="T454" s="203"/>
      <c r="AT454" s="204" t="s">
        <v>133</v>
      </c>
      <c r="AU454" s="204" t="s">
        <v>81</v>
      </c>
      <c r="AV454" s="12" t="s">
        <v>131</v>
      </c>
      <c r="AW454" s="12" t="s">
        <v>33</v>
      </c>
      <c r="AX454" s="12" t="s">
        <v>77</v>
      </c>
      <c r="AY454" s="204" t="s">
        <v>124</v>
      </c>
    </row>
    <row r="455" spans="2:65" s="1" customFormat="1" ht="16.5" customHeight="1">
      <c r="B455" s="34"/>
      <c r="C455" s="205" t="s">
        <v>593</v>
      </c>
      <c r="D455" s="205" t="s">
        <v>218</v>
      </c>
      <c r="E455" s="206" t="s">
        <v>594</v>
      </c>
      <c r="F455" s="207" t="s">
        <v>595</v>
      </c>
      <c r="G455" s="208" t="s">
        <v>335</v>
      </c>
      <c r="H455" s="209">
        <v>5</v>
      </c>
      <c r="I455" s="210"/>
      <c r="J455" s="211">
        <f>ROUND(I455*H455,2)</f>
        <v>0</v>
      </c>
      <c r="K455" s="207" t="s">
        <v>130</v>
      </c>
      <c r="L455" s="212"/>
      <c r="M455" s="213" t="s">
        <v>19</v>
      </c>
      <c r="N455" s="214" t="s">
        <v>43</v>
      </c>
      <c r="O455" s="60"/>
      <c r="P455" s="179">
        <f>O455*H455</f>
        <v>0</v>
      </c>
      <c r="Q455" s="179">
        <v>3.8000000000000002E-4</v>
      </c>
      <c r="R455" s="179">
        <f>Q455*H455</f>
        <v>1.9000000000000002E-3</v>
      </c>
      <c r="S455" s="179">
        <v>0</v>
      </c>
      <c r="T455" s="180">
        <f>S455*H455</f>
        <v>0</v>
      </c>
      <c r="AR455" s="17" t="s">
        <v>290</v>
      </c>
      <c r="AT455" s="17" t="s">
        <v>218</v>
      </c>
      <c r="AU455" s="17" t="s">
        <v>81</v>
      </c>
      <c r="AY455" s="17" t="s">
        <v>124</v>
      </c>
      <c r="BE455" s="181">
        <f>IF(N455="základní",J455,0)</f>
        <v>0</v>
      </c>
      <c r="BF455" s="181">
        <f>IF(N455="snížená",J455,0)</f>
        <v>0</v>
      </c>
      <c r="BG455" s="181">
        <f>IF(N455="zákl. přenesená",J455,0)</f>
        <v>0</v>
      </c>
      <c r="BH455" s="181">
        <f>IF(N455="sníž. přenesená",J455,0)</f>
        <v>0</v>
      </c>
      <c r="BI455" s="181">
        <f>IF(N455="nulová",J455,0)</f>
        <v>0</v>
      </c>
      <c r="BJ455" s="17" t="s">
        <v>77</v>
      </c>
      <c r="BK455" s="181">
        <f>ROUND(I455*H455,2)</f>
        <v>0</v>
      </c>
      <c r="BL455" s="17" t="s">
        <v>205</v>
      </c>
      <c r="BM455" s="17" t="s">
        <v>596</v>
      </c>
    </row>
    <row r="456" spans="2:65" s="13" customFormat="1" ht="11.25">
      <c r="B456" s="215"/>
      <c r="C456" s="216"/>
      <c r="D456" s="184" t="s">
        <v>133</v>
      </c>
      <c r="E456" s="217" t="s">
        <v>19</v>
      </c>
      <c r="F456" s="218" t="s">
        <v>487</v>
      </c>
      <c r="G456" s="216"/>
      <c r="H456" s="217" t="s">
        <v>19</v>
      </c>
      <c r="I456" s="219"/>
      <c r="J456" s="216"/>
      <c r="K456" s="216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133</v>
      </c>
      <c r="AU456" s="224" t="s">
        <v>81</v>
      </c>
      <c r="AV456" s="13" t="s">
        <v>77</v>
      </c>
      <c r="AW456" s="13" t="s">
        <v>33</v>
      </c>
      <c r="AX456" s="13" t="s">
        <v>72</v>
      </c>
      <c r="AY456" s="224" t="s">
        <v>124</v>
      </c>
    </row>
    <row r="457" spans="2:65" s="11" customFormat="1" ht="11.25">
      <c r="B457" s="182"/>
      <c r="C457" s="183"/>
      <c r="D457" s="184" t="s">
        <v>133</v>
      </c>
      <c r="E457" s="185" t="s">
        <v>19</v>
      </c>
      <c r="F457" s="186" t="s">
        <v>131</v>
      </c>
      <c r="G457" s="183"/>
      <c r="H457" s="187">
        <v>4</v>
      </c>
      <c r="I457" s="188"/>
      <c r="J457" s="183"/>
      <c r="K457" s="183"/>
      <c r="L457" s="189"/>
      <c r="M457" s="190"/>
      <c r="N457" s="191"/>
      <c r="O457" s="191"/>
      <c r="P457" s="191"/>
      <c r="Q457" s="191"/>
      <c r="R457" s="191"/>
      <c r="S457" s="191"/>
      <c r="T457" s="192"/>
      <c r="AT457" s="193" t="s">
        <v>133</v>
      </c>
      <c r="AU457" s="193" t="s">
        <v>81</v>
      </c>
      <c r="AV457" s="11" t="s">
        <v>81</v>
      </c>
      <c r="AW457" s="11" t="s">
        <v>33</v>
      </c>
      <c r="AX457" s="11" t="s">
        <v>72</v>
      </c>
      <c r="AY457" s="193" t="s">
        <v>124</v>
      </c>
    </row>
    <row r="458" spans="2:65" s="13" customFormat="1" ht="11.25">
      <c r="B458" s="215"/>
      <c r="C458" s="216"/>
      <c r="D458" s="184" t="s">
        <v>133</v>
      </c>
      <c r="E458" s="217" t="s">
        <v>19</v>
      </c>
      <c r="F458" s="218" t="s">
        <v>508</v>
      </c>
      <c r="G458" s="216"/>
      <c r="H458" s="217" t="s">
        <v>19</v>
      </c>
      <c r="I458" s="219"/>
      <c r="J458" s="216"/>
      <c r="K458" s="216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133</v>
      </c>
      <c r="AU458" s="224" t="s">
        <v>81</v>
      </c>
      <c r="AV458" s="13" t="s">
        <v>77</v>
      </c>
      <c r="AW458" s="13" t="s">
        <v>33</v>
      </c>
      <c r="AX458" s="13" t="s">
        <v>72</v>
      </c>
      <c r="AY458" s="224" t="s">
        <v>124</v>
      </c>
    </row>
    <row r="459" spans="2:65" s="11" customFormat="1" ht="11.25">
      <c r="B459" s="182"/>
      <c r="C459" s="183"/>
      <c r="D459" s="184" t="s">
        <v>133</v>
      </c>
      <c r="E459" s="185" t="s">
        <v>19</v>
      </c>
      <c r="F459" s="186" t="s">
        <v>77</v>
      </c>
      <c r="G459" s="183"/>
      <c r="H459" s="187">
        <v>1</v>
      </c>
      <c r="I459" s="188"/>
      <c r="J459" s="183"/>
      <c r="K459" s="183"/>
      <c r="L459" s="189"/>
      <c r="M459" s="190"/>
      <c r="N459" s="191"/>
      <c r="O459" s="191"/>
      <c r="P459" s="191"/>
      <c r="Q459" s="191"/>
      <c r="R459" s="191"/>
      <c r="S459" s="191"/>
      <c r="T459" s="192"/>
      <c r="AT459" s="193" t="s">
        <v>133</v>
      </c>
      <c r="AU459" s="193" t="s">
        <v>81</v>
      </c>
      <c r="AV459" s="11" t="s">
        <v>81</v>
      </c>
      <c r="AW459" s="11" t="s">
        <v>33</v>
      </c>
      <c r="AX459" s="11" t="s">
        <v>72</v>
      </c>
      <c r="AY459" s="193" t="s">
        <v>124</v>
      </c>
    </row>
    <row r="460" spans="2:65" s="12" customFormat="1" ht="11.25">
      <c r="B460" s="194"/>
      <c r="C460" s="195"/>
      <c r="D460" s="184" t="s">
        <v>133</v>
      </c>
      <c r="E460" s="196" t="s">
        <v>19</v>
      </c>
      <c r="F460" s="197" t="s">
        <v>150</v>
      </c>
      <c r="G460" s="195"/>
      <c r="H460" s="198">
        <v>5</v>
      </c>
      <c r="I460" s="199"/>
      <c r="J460" s="195"/>
      <c r="K460" s="195"/>
      <c r="L460" s="200"/>
      <c r="M460" s="201"/>
      <c r="N460" s="202"/>
      <c r="O460" s="202"/>
      <c r="P460" s="202"/>
      <c r="Q460" s="202"/>
      <c r="R460" s="202"/>
      <c r="S460" s="202"/>
      <c r="T460" s="203"/>
      <c r="AT460" s="204" t="s">
        <v>133</v>
      </c>
      <c r="AU460" s="204" t="s">
        <v>81</v>
      </c>
      <c r="AV460" s="12" t="s">
        <v>131</v>
      </c>
      <c r="AW460" s="12" t="s">
        <v>33</v>
      </c>
      <c r="AX460" s="12" t="s">
        <v>77</v>
      </c>
      <c r="AY460" s="204" t="s">
        <v>124</v>
      </c>
    </row>
    <row r="461" spans="2:65" s="1" customFormat="1" ht="16.5" customHeight="1">
      <c r="B461" s="34"/>
      <c r="C461" s="205" t="s">
        <v>597</v>
      </c>
      <c r="D461" s="205" t="s">
        <v>218</v>
      </c>
      <c r="E461" s="206" t="s">
        <v>598</v>
      </c>
      <c r="F461" s="207" t="s">
        <v>599</v>
      </c>
      <c r="G461" s="208" t="s">
        <v>335</v>
      </c>
      <c r="H461" s="209">
        <v>5</v>
      </c>
      <c r="I461" s="210"/>
      <c r="J461" s="211">
        <f>ROUND(I461*H461,2)</f>
        <v>0</v>
      </c>
      <c r="K461" s="207" t="s">
        <v>19</v>
      </c>
      <c r="L461" s="212"/>
      <c r="M461" s="213" t="s">
        <v>19</v>
      </c>
      <c r="N461" s="214" t="s">
        <v>43</v>
      </c>
      <c r="O461" s="60"/>
      <c r="P461" s="179">
        <f>O461*H461</f>
        <v>0</v>
      </c>
      <c r="Q461" s="179">
        <v>0</v>
      </c>
      <c r="R461" s="179">
        <f>Q461*H461</f>
        <v>0</v>
      </c>
      <c r="S461" s="179">
        <v>0</v>
      </c>
      <c r="T461" s="180">
        <f>S461*H461</f>
        <v>0</v>
      </c>
      <c r="AR461" s="17" t="s">
        <v>290</v>
      </c>
      <c r="AT461" s="17" t="s">
        <v>218</v>
      </c>
      <c r="AU461" s="17" t="s">
        <v>81</v>
      </c>
      <c r="AY461" s="17" t="s">
        <v>124</v>
      </c>
      <c r="BE461" s="181">
        <f>IF(N461="základní",J461,0)</f>
        <v>0</v>
      </c>
      <c r="BF461" s="181">
        <f>IF(N461="snížená",J461,0)</f>
        <v>0</v>
      </c>
      <c r="BG461" s="181">
        <f>IF(N461="zákl. přenesená",J461,0)</f>
        <v>0</v>
      </c>
      <c r="BH461" s="181">
        <f>IF(N461="sníž. přenesená",J461,0)</f>
        <v>0</v>
      </c>
      <c r="BI461" s="181">
        <f>IF(N461="nulová",J461,0)</f>
        <v>0</v>
      </c>
      <c r="BJ461" s="17" t="s">
        <v>77</v>
      </c>
      <c r="BK461" s="181">
        <f>ROUND(I461*H461,2)</f>
        <v>0</v>
      </c>
      <c r="BL461" s="17" t="s">
        <v>205</v>
      </c>
      <c r="BM461" s="17" t="s">
        <v>600</v>
      </c>
    </row>
    <row r="462" spans="2:65" s="13" customFormat="1" ht="11.25">
      <c r="B462" s="215"/>
      <c r="C462" s="216"/>
      <c r="D462" s="184" t="s">
        <v>133</v>
      </c>
      <c r="E462" s="217" t="s">
        <v>19</v>
      </c>
      <c r="F462" s="218" t="s">
        <v>487</v>
      </c>
      <c r="G462" s="216"/>
      <c r="H462" s="217" t="s">
        <v>19</v>
      </c>
      <c r="I462" s="219"/>
      <c r="J462" s="216"/>
      <c r="K462" s="216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133</v>
      </c>
      <c r="AU462" s="224" t="s">
        <v>81</v>
      </c>
      <c r="AV462" s="13" t="s">
        <v>77</v>
      </c>
      <c r="AW462" s="13" t="s">
        <v>33</v>
      </c>
      <c r="AX462" s="13" t="s">
        <v>72</v>
      </c>
      <c r="AY462" s="224" t="s">
        <v>124</v>
      </c>
    </row>
    <row r="463" spans="2:65" s="11" customFormat="1" ht="11.25">
      <c r="B463" s="182"/>
      <c r="C463" s="183"/>
      <c r="D463" s="184" t="s">
        <v>133</v>
      </c>
      <c r="E463" s="185" t="s">
        <v>19</v>
      </c>
      <c r="F463" s="186" t="s">
        <v>131</v>
      </c>
      <c r="G463" s="183"/>
      <c r="H463" s="187">
        <v>4</v>
      </c>
      <c r="I463" s="188"/>
      <c r="J463" s="183"/>
      <c r="K463" s="183"/>
      <c r="L463" s="189"/>
      <c r="M463" s="190"/>
      <c r="N463" s="191"/>
      <c r="O463" s="191"/>
      <c r="P463" s="191"/>
      <c r="Q463" s="191"/>
      <c r="R463" s="191"/>
      <c r="S463" s="191"/>
      <c r="T463" s="192"/>
      <c r="AT463" s="193" t="s">
        <v>133</v>
      </c>
      <c r="AU463" s="193" t="s">
        <v>81</v>
      </c>
      <c r="AV463" s="11" t="s">
        <v>81</v>
      </c>
      <c r="AW463" s="11" t="s">
        <v>33</v>
      </c>
      <c r="AX463" s="11" t="s">
        <v>72</v>
      </c>
      <c r="AY463" s="193" t="s">
        <v>124</v>
      </c>
    </row>
    <row r="464" spans="2:65" s="13" customFormat="1" ht="11.25">
      <c r="B464" s="215"/>
      <c r="C464" s="216"/>
      <c r="D464" s="184" t="s">
        <v>133</v>
      </c>
      <c r="E464" s="217" t="s">
        <v>19</v>
      </c>
      <c r="F464" s="218" t="s">
        <v>508</v>
      </c>
      <c r="G464" s="216"/>
      <c r="H464" s="217" t="s">
        <v>19</v>
      </c>
      <c r="I464" s="219"/>
      <c r="J464" s="216"/>
      <c r="K464" s="216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133</v>
      </c>
      <c r="AU464" s="224" t="s">
        <v>81</v>
      </c>
      <c r="AV464" s="13" t="s">
        <v>77</v>
      </c>
      <c r="AW464" s="13" t="s">
        <v>33</v>
      </c>
      <c r="AX464" s="13" t="s">
        <v>72</v>
      </c>
      <c r="AY464" s="224" t="s">
        <v>124</v>
      </c>
    </row>
    <row r="465" spans="2:65" s="11" customFormat="1" ht="11.25">
      <c r="B465" s="182"/>
      <c r="C465" s="183"/>
      <c r="D465" s="184" t="s">
        <v>133</v>
      </c>
      <c r="E465" s="185" t="s">
        <v>19</v>
      </c>
      <c r="F465" s="186" t="s">
        <v>77</v>
      </c>
      <c r="G465" s="183"/>
      <c r="H465" s="187">
        <v>1</v>
      </c>
      <c r="I465" s="188"/>
      <c r="J465" s="183"/>
      <c r="K465" s="183"/>
      <c r="L465" s="189"/>
      <c r="M465" s="190"/>
      <c r="N465" s="191"/>
      <c r="O465" s="191"/>
      <c r="P465" s="191"/>
      <c r="Q465" s="191"/>
      <c r="R465" s="191"/>
      <c r="S465" s="191"/>
      <c r="T465" s="192"/>
      <c r="AT465" s="193" t="s">
        <v>133</v>
      </c>
      <c r="AU465" s="193" t="s">
        <v>81</v>
      </c>
      <c r="AV465" s="11" t="s">
        <v>81</v>
      </c>
      <c r="AW465" s="11" t="s">
        <v>33</v>
      </c>
      <c r="AX465" s="11" t="s">
        <v>72</v>
      </c>
      <c r="AY465" s="193" t="s">
        <v>124</v>
      </c>
    </row>
    <row r="466" spans="2:65" s="12" customFormat="1" ht="11.25">
      <c r="B466" s="194"/>
      <c r="C466" s="195"/>
      <c r="D466" s="184" t="s">
        <v>133</v>
      </c>
      <c r="E466" s="196" t="s">
        <v>19</v>
      </c>
      <c r="F466" s="197" t="s">
        <v>150</v>
      </c>
      <c r="G466" s="195"/>
      <c r="H466" s="198">
        <v>5</v>
      </c>
      <c r="I466" s="199"/>
      <c r="J466" s="195"/>
      <c r="K466" s="195"/>
      <c r="L466" s="200"/>
      <c r="M466" s="201"/>
      <c r="N466" s="202"/>
      <c r="O466" s="202"/>
      <c r="P466" s="202"/>
      <c r="Q466" s="202"/>
      <c r="R466" s="202"/>
      <c r="S466" s="202"/>
      <c r="T466" s="203"/>
      <c r="AT466" s="204" t="s">
        <v>133</v>
      </c>
      <c r="AU466" s="204" t="s">
        <v>81</v>
      </c>
      <c r="AV466" s="12" t="s">
        <v>131</v>
      </c>
      <c r="AW466" s="12" t="s">
        <v>33</v>
      </c>
      <c r="AX466" s="12" t="s">
        <v>77</v>
      </c>
      <c r="AY466" s="204" t="s">
        <v>124</v>
      </c>
    </row>
    <row r="467" spans="2:65" s="1" customFormat="1" ht="16.5" customHeight="1">
      <c r="B467" s="34"/>
      <c r="C467" s="170" t="s">
        <v>601</v>
      </c>
      <c r="D467" s="170" t="s">
        <v>126</v>
      </c>
      <c r="E467" s="171" t="s">
        <v>602</v>
      </c>
      <c r="F467" s="172" t="s">
        <v>603</v>
      </c>
      <c r="G467" s="173" t="s">
        <v>335</v>
      </c>
      <c r="H467" s="174">
        <v>2</v>
      </c>
      <c r="I467" s="175"/>
      <c r="J467" s="176">
        <f>ROUND(I467*H467,2)</f>
        <v>0</v>
      </c>
      <c r="K467" s="172" t="s">
        <v>130</v>
      </c>
      <c r="L467" s="38"/>
      <c r="M467" s="177" t="s">
        <v>19</v>
      </c>
      <c r="N467" s="178" t="s">
        <v>43</v>
      </c>
      <c r="O467" s="60"/>
      <c r="P467" s="179">
        <f>O467*H467</f>
        <v>0</v>
      </c>
      <c r="Q467" s="179">
        <v>5.8199999999999997E-3</v>
      </c>
      <c r="R467" s="179">
        <f>Q467*H467</f>
        <v>1.1639999999999999E-2</v>
      </c>
      <c r="S467" s="179">
        <v>0</v>
      </c>
      <c r="T467" s="180">
        <f>S467*H467</f>
        <v>0</v>
      </c>
      <c r="AR467" s="17" t="s">
        <v>205</v>
      </c>
      <c r="AT467" s="17" t="s">
        <v>126</v>
      </c>
      <c r="AU467" s="17" t="s">
        <v>81</v>
      </c>
      <c r="AY467" s="17" t="s">
        <v>124</v>
      </c>
      <c r="BE467" s="181">
        <f>IF(N467="základní",J467,0)</f>
        <v>0</v>
      </c>
      <c r="BF467" s="181">
        <f>IF(N467="snížená",J467,0)</f>
        <v>0</v>
      </c>
      <c r="BG467" s="181">
        <f>IF(N467="zákl. přenesená",J467,0)</f>
        <v>0</v>
      </c>
      <c r="BH467" s="181">
        <f>IF(N467="sníž. přenesená",J467,0)</f>
        <v>0</v>
      </c>
      <c r="BI467" s="181">
        <f>IF(N467="nulová",J467,0)</f>
        <v>0</v>
      </c>
      <c r="BJ467" s="17" t="s">
        <v>77</v>
      </c>
      <c r="BK467" s="181">
        <f>ROUND(I467*H467,2)</f>
        <v>0</v>
      </c>
      <c r="BL467" s="17" t="s">
        <v>205</v>
      </c>
      <c r="BM467" s="17" t="s">
        <v>604</v>
      </c>
    </row>
    <row r="468" spans="2:65" s="13" customFormat="1" ht="11.25">
      <c r="B468" s="215"/>
      <c r="C468" s="216"/>
      <c r="D468" s="184" t="s">
        <v>133</v>
      </c>
      <c r="E468" s="217" t="s">
        <v>19</v>
      </c>
      <c r="F468" s="218" t="s">
        <v>508</v>
      </c>
      <c r="G468" s="216"/>
      <c r="H468" s="217" t="s">
        <v>19</v>
      </c>
      <c r="I468" s="219"/>
      <c r="J468" s="216"/>
      <c r="K468" s="216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133</v>
      </c>
      <c r="AU468" s="224" t="s">
        <v>81</v>
      </c>
      <c r="AV468" s="13" t="s">
        <v>77</v>
      </c>
      <c r="AW468" s="13" t="s">
        <v>33</v>
      </c>
      <c r="AX468" s="13" t="s">
        <v>72</v>
      </c>
      <c r="AY468" s="224" t="s">
        <v>124</v>
      </c>
    </row>
    <row r="469" spans="2:65" s="11" customFormat="1" ht="11.25">
      <c r="B469" s="182"/>
      <c r="C469" s="183"/>
      <c r="D469" s="184" t="s">
        <v>133</v>
      </c>
      <c r="E469" s="185" t="s">
        <v>19</v>
      </c>
      <c r="F469" s="186" t="s">
        <v>81</v>
      </c>
      <c r="G469" s="183"/>
      <c r="H469" s="187">
        <v>2</v>
      </c>
      <c r="I469" s="188"/>
      <c r="J469" s="183"/>
      <c r="K469" s="183"/>
      <c r="L469" s="189"/>
      <c r="M469" s="190"/>
      <c r="N469" s="191"/>
      <c r="O469" s="191"/>
      <c r="P469" s="191"/>
      <c r="Q469" s="191"/>
      <c r="R469" s="191"/>
      <c r="S469" s="191"/>
      <c r="T469" s="192"/>
      <c r="AT469" s="193" t="s">
        <v>133</v>
      </c>
      <c r="AU469" s="193" t="s">
        <v>81</v>
      </c>
      <c r="AV469" s="11" t="s">
        <v>81</v>
      </c>
      <c r="AW469" s="11" t="s">
        <v>33</v>
      </c>
      <c r="AX469" s="11" t="s">
        <v>77</v>
      </c>
      <c r="AY469" s="193" t="s">
        <v>124</v>
      </c>
    </row>
    <row r="470" spans="2:65" s="1" customFormat="1" ht="16.5" customHeight="1">
      <c r="B470" s="34"/>
      <c r="C470" s="170" t="s">
        <v>605</v>
      </c>
      <c r="D470" s="170" t="s">
        <v>126</v>
      </c>
      <c r="E470" s="171" t="s">
        <v>606</v>
      </c>
      <c r="F470" s="172" t="s">
        <v>607</v>
      </c>
      <c r="G470" s="173" t="s">
        <v>335</v>
      </c>
      <c r="H470" s="174">
        <v>2</v>
      </c>
      <c r="I470" s="175"/>
      <c r="J470" s="176">
        <f>ROUND(I470*H470,2)</f>
        <v>0</v>
      </c>
      <c r="K470" s="172" t="s">
        <v>130</v>
      </c>
      <c r="L470" s="38"/>
      <c r="M470" s="177" t="s">
        <v>19</v>
      </c>
      <c r="N470" s="178" t="s">
        <v>43</v>
      </c>
      <c r="O470" s="60"/>
      <c r="P470" s="179">
        <f>O470*H470</f>
        <v>0</v>
      </c>
      <c r="Q470" s="179">
        <v>1.0200000000000001E-3</v>
      </c>
      <c r="R470" s="179">
        <f>Q470*H470</f>
        <v>2.0400000000000001E-3</v>
      </c>
      <c r="S470" s="179">
        <v>0</v>
      </c>
      <c r="T470" s="180">
        <f>S470*H470</f>
        <v>0</v>
      </c>
      <c r="AR470" s="17" t="s">
        <v>205</v>
      </c>
      <c r="AT470" s="17" t="s">
        <v>126</v>
      </c>
      <c r="AU470" s="17" t="s">
        <v>81</v>
      </c>
      <c r="AY470" s="17" t="s">
        <v>124</v>
      </c>
      <c r="BE470" s="181">
        <f>IF(N470="základní",J470,0)</f>
        <v>0</v>
      </c>
      <c r="BF470" s="181">
        <f>IF(N470="snížená",J470,0)</f>
        <v>0</v>
      </c>
      <c r="BG470" s="181">
        <f>IF(N470="zákl. přenesená",J470,0)</f>
        <v>0</v>
      </c>
      <c r="BH470" s="181">
        <f>IF(N470="sníž. přenesená",J470,0)</f>
        <v>0</v>
      </c>
      <c r="BI470" s="181">
        <f>IF(N470="nulová",J470,0)</f>
        <v>0</v>
      </c>
      <c r="BJ470" s="17" t="s">
        <v>77</v>
      </c>
      <c r="BK470" s="181">
        <f>ROUND(I470*H470,2)</f>
        <v>0</v>
      </c>
      <c r="BL470" s="17" t="s">
        <v>205</v>
      </c>
      <c r="BM470" s="17" t="s">
        <v>608</v>
      </c>
    </row>
    <row r="471" spans="2:65" s="13" customFormat="1" ht="11.25">
      <c r="B471" s="215"/>
      <c r="C471" s="216"/>
      <c r="D471" s="184" t="s">
        <v>133</v>
      </c>
      <c r="E471" s="217" t="s">
        <v>19</v>
      </c>
      <c r="F471" s="218" t="s">
        <v>508</v>
      </c>
      <c r="G471" s="216"/>
      <c r="H471" s="217" t="s">
        <v>19</v>
      </c>
      <c r="I471" s="219"/>
      <c r="J471" s="216"/>
      <c r="K471" s="216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133</v>
      </c>
      <c r="AU471" s="224" t="s">
        <v>81</v>
      </c>
      <c r="AV471" s="13" t="s">
        <v>77</v>
      </c>
      <c r="AW471" s="13" t="s">
        <v>33</v>
      </c>
      <c r="AX471" s="13" t="s">
        <v>72</v>
      </c>
      <c r="AY471" s="224" t="s">
        <v>124</v>
      </c>
    </row>
    <row r="472" spans="2:65" s="11" customFormat="1" ht="11.25">
      <c r="B472" s="182"/>
      <c r="C472" s="183"/>
      <c r="D472" s="184" t="s">
        <v>133</v>
      </c>
      <c r="E472" s="185" t="s">
        <v>19</v>
      </c>
      <c r="F472" s="186" t="s">
        <v>81</v>
      </c>
      <c r="G472" s="183"/>
      <c r="H472" s="187">
        <v>2</v>
      </c>
      <c r="I472" s="188"/>
      <c r="J472" s="183"/>
      <c r="K472" s="183"/>
      <c r="L472" s="189"/>
      <c r="M472" s="190"/>
      <c r="N472" s="191"/>
      <c r="O472" s="191"/>
      <c r="P472" s="191"/>
      <c r="Q472" s="191"/>
      <c r="R472" s="191"/>
      <c r="S472" s="191"/>
      <c r="T472" s="192"/>
      <c r="AT472" s="193" t="s">
        <v>133</v>
      </c>
      <c r="AU472" s="193" t="s">
        <v>81</v>
      </c>
      <c r="AV472" s="11" t="s">
        <v>81</v>
      </c>
      <c r="AW472" s="11" t="s">
        <v>33</v>
      </c>
      <c r="AX472" s="11" t="s">
        <v>77</v>
      </c>
      <c r="AY472" s="193" t="s">
        <v>124</v>
      </c>
    </row>
    <row r="473" spans="2:65" s="1" customFormat="1" ht="22.5" customHeight="1">
      <c r="B473" s="34"/>
      <c r="C473" s="170" t="s">
        <v>609</v>
      </c>
      <c r="D473" s="170" t="s">
        <v>126</v>
      </c>
      <c r="E473" s="171" t="s">
        <v>610</v>
      </c>
      <c r="F473" s="172" t="s">
        <v>611</v>
      </c>
      <c r="G473" s="173" t="s">
        <v>335</v>
      </c>
      <c r="H473" s="174">
        <v>2</v>
      </c>
      <c r="I473" s="175"/>
      <c r="J473" s="176">
        <f>ROUND(I473*H473,2)</f>
        <v>0</v>
      </c>
      <c r="K473" s="172" t="s">
        <v>340</v>
      </c>
      <c r="L473" s="38"/>
      <c r="M473" s="177" t="s">
        <v>19</v>
      </c>
      <c r="N473" s="178" t="s">
        <v>43</v>
      </c>
      <c r="O473" s="60"/>
      <c r="P473" s="179">
        <f>O473*H473</f>
        <v>0</v>
      </c>
      <c r="Q473" s="179">
        <v>2.1199999999999999E-3</v>
      </c>
      <c r="R473" s="179">
        <f>Q473*H473</f>
        <v>4.2399999999999998E-3</v>
      </c>
      <c r="S473" s="179">
        <v>0</v>
      </c>
      <c r="T473" s="180">
        <f>S473*H473</f>
        <v>0</v>
      </c>
      <c r="AR473" s="17" t="s">
        <v>205</v>
      </c>
      <c r="AT473" s="17" t="s">
        <v>126</v>
      </c>
      <c r="AU473" s="17" t="s">
        <v>81</v>
      </c>
      <c r="AY473" s="17" t="s">
        <v>124</v>
      </c>
      <c r="BE473" s="181">
        <f>IF(N473="základní",J473,0)</f>
        <v>0</v>
      </c>
      <c r="BF473" s="181">
        <f>IF(N473="snížená",J473,0)</f>
        <v>0</v>
      </c>
      <c r="BG473" s="181">
        <f>IF(N473="zákl. přenesená",J473,0)</f>
        <v>0</v>
      </c>
      <c r="BH473" s="181">
        <f>IF(N473="sníž. přenesená",J473,0)</f>
        <v>0</v>
      </c>
      <c r="BI473" s="181">
        <f>IF(N473="nulová",J473,0)</f>
        <v>0</v>
      </c>
      <c r="BJ473" s="17" t="s">
        <v>77</v>
      </c>
      <c r="BK473" s="181">
        <f>ROUND(I473*H473,2)</f>
        <v>0</v>
      </c>
      <c r="BL473" s="17" t="s">
        <v>205</v>
      </c>
      <c r="BM473" s="17" t="s">
        <v>612</v>
      </c>
    </row>
    <row r="474" spans="2:65" s="13" customFormat="1" ht="11.25">
      <c r="B474" s="215"/>
      <c r="C474" s="216"/>
      <c r="D474" s="184" t="s">
        <v>133</v>
      </c>
      <c r="E474" s="217" t="s">
        <v>19</v>
      </c>
      <c r="F474" s="218" t="s">
        <v>613</v>
      </c>
      <c r="G474" s="216"/>
      <c r="H474" s="217" t="s">
        <v>19</v>
      </c>
      <c r="I474" s="219"/>
      <c r="J474" s="216"/>
      <c r="K474" s="216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133</v>
      </c>
      <c r="AU474" s="224" t="s">
        <v>81</v>
      </c>
      <c r="AV474" s="13" t="s">
        <v>77</v>
      </c>
      <c r="AW474" s="13" t="s">
        <v>33</v>
      </c>
      <c r="AX474" s="13" t="s">
        <v>72</v>
      </c>
      <c r="AY474" s="224" t="s">
        <v>124</v>
      </c>
    </row>
    <row r="475" spans="2:65" s="13" customFormat="1" ht="11.25">
      <c r="B475" s="215"/>
      <c r="C475" s="216"/>
      <c r="D475" s="184" t="s">
        <v>133</v>
      </c>
      <c r="E475" s="217" t="s">
        <v>19</v>
      </c>
      <c r="F475" s="218" t="s">
        <v>614</v>
      </c>
      <c r="G475" s="216"/>
      <c r="H475" s="217" t="s">
        <v>19</v>
      </c>
      <c r="I475" s="219"/>
      <c r="J475" s="216"/>
      <c r="K475" s="216"/>
      <c r="L475" s="220"/>
      <c r="M475" s="221"/>
      <c r="N475" s="222"/>
      <c r="O475" s="222"/>
      <c r="P475" s="222"/>
      <c r="Q475" s="222"/>
      <c r="R475" s="222"/>
      <c r="S475" s="222"/>
      <c r="T475" s="223"/>
      <c r="AT475" s="224" t="s">
        <v>133</v>
      </c>
      <c r="AU475" s="224" t="s">
        <v>81</v>
      </c>
      <c r="AV475" s="13" t="s">
        <v>77</v>
      </c>
      <c r="AW475" s="13" t="s">
        <v>33</v>
      </c>
      <c r="AX475" s="13" t="s">
        <v>72</v>
      </c>
      <c r="AY475" s="224" t="s">
        <v>124</v>
      </c>
    </row>
    <row r="476" spans="2:65" s="11" customFormat="1" ht="11.25">
      <c r="B476" s="182"/>
      <c r="C476" s="183"/>
      <c r="D476" s="184" t="s">
        <v>133</v>
      </c>
      <c r="E476" s="185" t="s">
        <v>19</v>
      </c>
      <c r="F476" s="186" t="s">
        <v>81</v>
      </c>
      <c r="G476" s="183"/>
      <c r="H476" s="187">
        <v>2</v>
      </c>
      <c r="I476" s="188"/>
      <c r="J476" s="183"/>
      <c r="K476" s="183"/>
      <c r="L476" s="189"/>
      <c r="M476" s="190"/>
      <c r="N476" s="191"/>
      <c r="O476" s="191"/>
      <c r="P476" s="191"/>
      <c r="Q476" s="191"/>
      <c r="R476" s="191"/>
      <c r="S476" s="191"/>
      <c r="T476" s="192"/>
      <c r="AT476" s="193" t="s">
        <v>133</v>
      </c>
      <c r="AU476" s="193" t="s">
        <v>81</v>
      </c>
      <c r="AV476" s="11" t="s">
        <v>81</v>
      </c>
      <c r="AW476" s="11" t="s">
        <v>33</v>
      </c>
      <c r="AX476" s="11" t="s">
        <v>77</v>
      </c>
      <c r="AY476" s="193" t="s">
        <v>124</v>
      </c>
    </row>
    <row r="477" spans="2:65" s="1" customFormat="1" ht="16.5" customHeight="1">
      <c r="B477" s="34"/>
      <c r="C477" s="170" t="s">
        <v>615</v>
      </c>
      <c r="D477" s="170" t="s">
        <v>126</v>
      </c>
      <c r="E477" s="171" t="s">
        <v>616</v>
      </c>
      <c r="F477" s="172" t="s">
        <v>617</v>
      </c>
      <c r="G477" s="173" t="s">
        <v>335</v>
      </c>
      <c r="H477" s="174">
        <v>2</v>
      </c>
      <c r="I477" s="175"/>
      <c r="J477" s="176">
        <f>ROUND(I477*H477,2)</f>
        <v>0</v>
      </c>
      <c r="K477" s="172" t="s">
        <v>340</v>
      </c>
      <c r="L477" s="38"/>
      <c r="M477" s="177" t="s">
        <v>19</v>
      </c>
      <c r="N477" s="178" t="s">
        <v>43</v>
      </c>
      <c r="O477" s="60"/>
      <c r="P477" s="179">
        <f>O477*H477</f>
        <v>0</v>
      </c>
      <c r="Q477" s="179">
        <v>2.1199999999999999E-3</v>
      </c>
      <c r="R477" s="179">
        <f>Q477*H477</f>
        <v>4.2399999999999998E-3</v>
      </c>
      <c r="S477" s="179">
        <v>0</v>
      </c>
      <c r="T477" s="180">
        <f>S477*H477</f>
        <v>0</v>
      </c>
      <c r="AR477" s="17" t="s">
        <v>205</v>
      </c>
      <c r="AT477" s="17" t="s">
        <v>126</v>
      </c>
      <c r="AU477" s="17" t="s">
        <v>81</v>
      </c>
      <c r="AY477" s="17" t="s">
        <v>124</v>
      </c>
      <c r="BE477" s="181">
        <f>IF(N477="základní",J477,0)</f>
        <v>0</v>
      </c>
      <c r="BF477" s="181">
        <f>IF(N477="snížená",J477,0)</f>
        <v>0</v>
      </c>
      <c r="BG477" s="181">
        <f>IF(N477="zákl. přenesená",J477,0)</f>
        <v>0</v>
      </c>
      <c r="BH477" s="181">
        <f>IF(N477="sníž. přenesená",J477,0)</f>
        <v>0</v>
      </c>
      <c r="BI477" s="181">
        <f>IF(N477="nulová",J477,0)</f>
        <v>0</v>
      </c>
      <c r="BJ477" s="17" t="s">
        <v>77</v>
      </c>
      <c r="BK477" s="181">
        <f>ROUND(I477*H477,2)</f>
        <v>0</v>
      </c>
      <c r="BL477" s="17" t="s">
        <v>205</v>
      </c>
      <c r="BM477" s="17" t="s">
        <v>618</v>
      </c>
    </row>
    <row r="478" spans="2:65" s="13" customFormat="1" ht="11.25">
      <c r="B478" s="215"/>
      <c r="C478" s="216"/>
      <c r="D478" s="184" t="s">
        <v>133</v>
      </c>
      <c r="E478" s="217" t="s">
        <v>19</v>
      </c>
      <c r="F478" s="218" t="s">
        <v>613</v>
      </c>
      <c r="G478" s="216"/>
      <c r="H478" s="217" t="s">
        <v>19</v>
      </c>
      <c r="I478" s="219"/>
      <c r="J478" s="216"/>
      <c r="K478" s="216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133</v>
      </c>
      <c r="AU478" s="224" t="s">
        <v>81</v>
      </c>
      <c r="AV478" s="13" t="s">
        <v>77</v>
      </c>
      <c r="AW478" s="13" t="s">
        <v>33</v>
      </c>
      <c r="AX478" s="13" t="s">
        <v>72</v>
      </c>
      <c r="AY478" s="224" t="s">
        <v>124</v>
      </c>
    </row>
    <row r="479" spans="2:65" s="13" customFormat="1" ht="11.25">
      <c r="B479" s="215"/>
      <c r="C479" s="216"/>
      <c r="D479" s="184" t="s">
        <v>133</v>
      </c>
      <c r="E479" s="217" t="s">
        <v>19</v>
      </c>
      <c r="F479" s="218" t="s">
        <v>614</v>
      </c>
      <c r="G479" s="216"/>
      <c r="H479" s="217" t="s">
        <v>19</v>
      </c>
      <c r="I479" s="219"/>
      <c r="J479" s="216"/>
      <c r="K479" s="216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133</v>
      </c>
      <c r="AU479" s="224" t="s">
        <v>81</v>
      </c>
      <c r="AV479" s="13" t="s">
        <v>77</v>
      </c>
      <c r="AW479" s="13" t="s">
        <v>33</v>
      </c>
      <c r="AX479" s="13" t="s">
        <v>72</v>
      </c>
      <c r="AY479" s="224" t="s">
        <v>124</v>
      </c>
    </row>
    <row r="480" spans="2:65" s="11" customFormat="1" ht="11.25">
      <c r="B480" s="182"/>
      <c r="C480" s="183"/>
      <c r="D480" s="184" t="s">
        <v>133</v>
      </c>
      <c r="E480" s="185" t="s">
        <v>19</v>
      </c>
      <c r="F480" s="186" t="s">
        <v>81</v>
      </c>
      <c r="G480" s="183"/>
      <c r="H480" s="187">
        <v>2</v>
      </c>
      <c r="I480" s="188"/>
      <c r="J480" s="183"/>
      <c r="K480" s="183"/>
      <c r="L480" s="189"/>
      <c r="M480" s="190"/>
      <c r="N480" s="191"/>
      <c r="O480" s="191"/>
      <c r="P480" s="191"/>
      <c r="Q480" s="191"/>
      <c r="R480" s="191"/>
      <c r="S480" s="191"/>
      <c r="T480" s="192"/>
      <c r="AT480" s="193" t="s">
        <v>133</v>
      </c>
      <c r="AU480" s="193" t="s">
        <v>81</v>
      </c>
      <c r="AV480" s="11" t="s">
        <v>81</v>
      </c>
      <c r="AW480" s="11" t="s">
        <v>33</v>
      </c>
      <c r="AX480" s="11" t="s">
        <v>77</v>
      </c>
      <c r="AY480" s="193" t="s">
        <v>124</v>
      </c>
    </row>
    <row r="481" spans="2:65" s="1" customFormat="1" ht="16.5" customHeight="1">
      <c r="B481" s="34"/>
      <c r="C481" s="170" t="s">
        <v>619</v>
      </c>
      <c r="D481" s="170" t="s">
        <v>126</v>
      </c>
      <c r="E481" s="171" t="s">
        <v>620</v>
      </c>
      <c r="F481" s="172" t="s">
        <v>621</v>
      </c>
      <c r="G481" s="173" t="s">
        <v>335</v>
      </c>
      <c r="H481" s="174">
        <v>4</v>
      </c>
      <c r="I481" s="175"/>
      <c r="J481" s="176">
        <f>ROUND(I481*H481,2)</f>
        <v>0</v>
      </c>
      <c r="K481" s="172" t="s">
        <v>130</v>
      </c>
      <c r="L481" s="38"/>
      <c r="M481" s="177" t="s">
        <v>19</v>
      </c>
      <c r="N481" s="178" t="s">
        <v>43</v>
      </c>
      <c r="O481" s="60"/>
      <c r="P481" s="179">
        <f>O481*H481</f>
        <v>0</v>
      </c>
      <c r="Q481" s="179">
        <v>1.6000000000000001E-4</v>
      </c>
      <c r="R481" s="179">
        <f>Q481*H481</f>
        <v>6.4000000000000005E-4</v>
      </c>
      <c r="S481" s="179">
        <v>0</v>
      </c>
      <c r="T481" s="180">
        <f>S481*H481</f>
        <v>0</v>
      </c>
      <c r="AR481" s="17" t="s">
        <v>205</v>
      </c>
      <c r="AT481" s="17" t="s">
        <v>126</v>
      </c>
      <c r="AU481" s="17" t="s">
        <v>81</v>
      </c>
      <c r="AY481" s="17" t="s">
        <v>124</v>
      </c>
      <c r="BE481" s="181">
        <f>IF(N481="základní",J481,0)</f>
        <v>0</v>
      </c>
      <c r="BF481" s="181">
        <f>IF(N481="snížená",J481,0)</f>
        <v>0</v>
      </c>
      <c r="BG481" s="181">
        <f>IF(N481="zákl. přenesená",J481,0)</f>
        <v>0</v>
      </c>
      <c r="BH481" s="181">
        <f>IF(N481="sníž. přenesená",J481,0)</f>
        <v>0</v>
      </c>
      <c r="BI481" s="181">
        <f>IF(N481="nulová",J481,0)</f>
        <v>0</v>
      </c>
      <c r="BJ481" s="17" t="s">
        <v>77</v>
      </c>
      <c r="BK481" s="181">
        <f>ROUND(I481*H481,2)</f>
        <v>0</v>
      </c>
      <c r="BL481" s="17" t="s">
        <v>205</v>
      </c>
      <c r="BM481" s="17" t="s">
        <v>622</v>
      </c>
    </row>
    <row r="482" spans="2:65" s="11" customFormat="1" ht="11.25">
      <c r="B482" s="182"/>
      <c r="C482" s="183"/>
      <c r="D482" s="184" t="s">
        <v>133</v>
      </c>
      <c r="E482" s="185" t="s">
        <v>19</v>
      </c>
      <c r="F482" s="186" t="s">
        <v>131</v>
      </c>
      <c r="G482" s="183"/>
      <c r="H482" s="187">
        <v>4</v>
      </c>
      <c r="I482" s="188"/>
      <c r="J482" s="183"/>
      <c r="K482" s="183"/>
      <c r="L482" s="189"/>
      <c r="M482" s="190"/>
      <c r="N482" s="191"/>
      <c r="O482" s="191"/>
      <c r="P482" s="191"/>
      <c r="Q482" s="191"/>
      <c r="R482" s="191"/>
      <c r="S482" s="191"/>
      <c r="T482" s="192"/>
      <c r="AT482" s="193" t="s">
        <v>133</v>
      </c>
      <c r="AU482" s="193" t="s">
        <v>81</v>
      </c>
      <c r="AV482" s="11" t="s">
        <v>81</v>
      </c>
      <c r="AW482" s="11" t="s">
        <v>33</v>
      </c>
      <c r="AX482" s="11" t="s">
        <v>77</v>
      </c>
      <c r="AY482" s="193" t="s">
        <v>124</v>
      </c>
    </row>
    <row r="483" spans="2:65" s="1" customFormat="1" ht="16.5" customHeight="1">
      <c r="B483" s="34"/>
      <c r="C483" s="170" t="s">
        <v>623</v>
      </c>
      <c r="D483" s="170" t="s">
        <v>126</v>
      </c>
      <c r="E483" s="171" t="s">
        <v>624</v>
      </c>
      <c r="F483" s="172" t="s">
        <v>625</v>
      </c>
      <c r="G483" s="173" t="s">
        <v>335</v>
      </c>
      <c r="H483" s="174">
        <v>5</v>
      </c>
      <c r="I483" s="175"/>
      <c r="J483" s="176">
        <f>ROUND(I483*H483,2)</f>
        <v>0</v>
      </c>
      <c r="K483" s="172" t="s">
        <v>130</v>
      </c>
      <c r="L483" s="38"/>
      <c r="M483" s="177" t="s">
        <v>19</v>
      </c>
      <c r="N483" s="178" t="s">
        <v>43</v>
      </c>
      <c r="O483" s="60"/>
      <c r="P483" s="179">
        <f>O483*H483</f>
        <v>0</v>
      </c>
      <c r="Q483" s="179">
        <v>2.9E-4</v>
      </c>
      <c r="R483" s="179">
        <f>Q483*H483</f>
        <v>1.4499999999999999E-3</v>
      </c>
      <c r="S483" s="179">
        <v>0</v>
      </c>
      <c r="T483" s="180">
        <f>S483*H483</f>
        <v>0</v>
      </c>
      <c r="AR483" s="17" t="s">
        <v>205</v>
      </c>
      <c r="AT483" s="17" t="s">
        <v>126</v>
      </c>
      <c r="AU483" s="17" t="s">
        <v>81</v>
      </c>
      <c r="AY483" s="17" t="s">
        <v>124</v>
      </c>
      <c r="BE483" s="181">
        <f>IF(N483="základní",J483,0)</f>
        <v>0</v>
      </c>
      <c r="BF483" s="181">
        <f>IF(N483="snížená",J483,0)</f>
        <v>0</v>
      </c>
      <c r="BG483" s="181">
        <f>IF(N483="zákl. přenesená",J483,0)</f>
        <v>0</v>
      </c>
      <c r="BH483" s="181">
        <f>IF(N483="sníž. přenesená",J483,0)</f>
        <v>0</v>
      </c>
      <c r="BI483" s="181">
        <f>IF(N483="nulová",J483,0)</f>
        <v>0</v>
      </c>
      <c r="BJ483" s="17" t="s">
        <v>77</v>
      </c>
      <c r="BK483" s="181">
        <f>ROUND(I483*H483,2)</f>
        <v>0</v>
      </c>
      <c r="BL483" s="17" t="s">
        <v>205</v>
      </c>
      <c r="BM483" s="17" t="s">
        <v>626</v>
      </c>
    </row>
    <row r="484" spans="2:65" s="11" customFormat="1" ht="11.25">
      <c r="B484" s="182"/>
      <c r="C484" s="183"/>
      <c r="D484" s="184" t="s">
        <v>133</v>
      </c>
      <c r="E484" s="185" t="s">
        <v>19</v>
      </c>
      <c r="F484" s="186" t="s">
        <v>152</v>
      </c>
      <c r="G484" s="183"/>
      <c r="H484" s="187">
        <v>5</v>
      </c>
      <c r="I484" s="188"/>
      <c r="J484" s="183"/>
      <c r="K484" s="183"/>
      <c r="L484" s="189"/>
      <c r="M484" s="190"/>
      <c r="N484" s="191"/>
      <c r="O484" s="191"/>
      <c r="P484" s="191"/>
      <c r="Q484" s="191"/>
      <c r="R484" s="191"/>
      <c r="S484" s="191"/>
      <c r="T484" s="192"/>
      <c r="AT484" s="193" t="s">
        <v>133</v>
      </c>
      <c r="AU484" s="193" t="s">
        <v>81</v>
      </c>
      <c r="AV484" s="11" t="s">
        <v>81</v>
      </c>
      <c r="AW484" s="11" t="s">
        <v>33</v>
      </c>
      <c r="AX484" s="11" t="s">
        <v>77</v>
      </c>
      <c r="AY484" s="193" t="s">
        <v>124</v>
      </c>
    </row>
    <row r="485" spans="2:65" s="1" customFormat="1" ht="16.5" customHeight="1">
      <c r="B485" s="34"/>
      <c r="C485" s="170" t="s">
        <v>627</v>
      </c>
      <c r="D485" s="170" t="s">
        <v>126</v>
      </c>
      <c r="E485" s="171" t="s">
        <v>628</v>
      </c>
      <c r="F485" s="172" t="s">
        <v>629</v>
      </c>
      <c r="G485" s="173" t="s">
        <v>335</v>
      </c>
      <c r="H485" s="174">
        <v>1</v>
      </c>
      <c r="I485" s="175"/>
      <c r="J485" s="176">
        <f>ROUND(I485*H485,2)</f>
        <v>0</v>
      </c>
      <c r="K485" s="172" t="s">
        <v>340</v>
      </c>
      <c r="L485" s="38"/>
      <c r="M485" s="177" t="s">
        <v>19</v>
      </c>
      <c r="N485" s="178" t="s">
        <v>43</v>
      </c>
      <c r="O485" s="60"/>
      <c r="P485" s="179">
        <f>O485*H485</f>
        <v>0</v>
      </c>
      <c r="Q485" s="179">
        <v>1E-3</v>
      </c>
      <c r="R485" s="179">
        <f>Q485*H485</f>
        <v>1E-3</v>
      </c>
      <c r="S485" s="179">
        <v>0</v>
      </c>
      <c r="T485" s="180">
        <f>S485*H485</f>
        <v>0</v>
      </c>
      <c r="AR485" s="17" t="s">
        <v>205</v>
      </c>
      <c r="AT485" s="17" t="s">
        <v>126</v>
      </c>
      <c r="AU485" s="17" t="s">
        <v>81</v>
      </c>
      <c r="AY485" s="17" t="s">
        <v>124</v>
      </c>
      <c r="BE485" s="181">
        <f>IF(N485="základní",J485,0)</f>
        <v>0</v>
      </c>
      <c r="BF485" s="181">
        <f>IF(N485="snížená",J485,0)</f>
        <v>0</v>
      </c>
      <c r="BG485" s="181">
        <f>IF(N485="zákl. přenesená",J485,0)</f>
        <v>0</v>
      </c>
      <c r="BH485" s="181">
        <f>IF(N485="sníž. přenesená",J485,0)</f>
        <v>0</v>
      </c>
      <c r="BI485" s="181">
        <f>IF(N485="nulová",J485,0)</f>
        <v>0</v>
      </c>
      <c r="BJ485" s="17" t="s">
        <v>77</v>
      </c>
      <c r="BK485" s="181">
        <f>ROUND(I485*H485,2)</f>
        <v>0</v>
      </c>
      <c r="BL485" s="17" t="s">
        <v>205</v>
      </c>
      <c r="BM485" s="17" t="s">
        <v>630</v>
      </c>
    </row>
    <row r="486" spans="2:65" s="13" customFormat="1" ht="11.25">
      <c r="B486" s="215"/>
      <c r="C486" s="216"/>
      <c r="D486" s="184" t="s">
        <v>133</v>
      </c>
      <c r="E486" s="217" t="s">
        <v>19</v>
      </c>
      <c r="F486" s="218" t="s">
        <v>631</v>
      </c>
      <c r="G486" s="216"/>
      <c r="H486" s="217" t="s">
        <v>19</v>
      </c>
      <c r="I486" s="219"/>
      <c r="J486" s="216"/>
      <c r="K486" s="216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133</v>
      </c>
      <c r="AU486" s="224" t="s">
        <v>81</v>
      </c>
      <c r="AV486" s="13" t="s">
        <v>77</v>
      </c>
      <c r="AW486" s="13" t="s">
        <v>33</v>
      </c>
      <c r="AX486" s="13" t="s">
        <v>72</v>
      </c>
      <c r="AY486" s="224" t="s">
        <v>124</v>
      </c>
    </row>
    <row r="487" spans="2:65" s="13" customFormat="1" ht="11.25">
      <c r="B487" s="215"/>
      <c r="C487" s="216"/>
      <c r="D487" s="184" t="s">
        <v>133</v>
      </c>
      <c r="E487" s="217" t="s">
        <v>19</v>
      </c>
      <c r="F487" s="218" t="s">
        <v>632</v>
      </c>
      <c r="G487" s="216"/>
      <c r="H487" s="217" t="s">
        <v>19</v>
      </c>
      <c r="I487" s="219"/>
      <c r="J487" s="216"/>
      <c r="K487" s="216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133</v>
      </c>
      <c r="AU487" s="224" t="s">
        <v>81</v>
      </c>
      <c r="AV487" s="13" t="s">
        <v>77</v>
      </c>
      <c r="AW487" s="13" t="s">
        <v>33</v>
      </c>
      <c r="AX487" s="13" t="s">
        <v>72</v>
      </c>
      <c r="AY487" s="224" t="s">
        <v>124</v>
      </c>
    </row>
    <row r="488" spans="2:65" s="13" customFormat="1" ht="11.25">
      <c r="B488" s="215"/>
      <c r="C488" s="216"/>
      <c r="D488" s="184" t="s">
        <v>133</v>
      </c>
      <c r="E488" s="217" t="s">
        <v>19</v>
      </c>
      <c r="F488" s="218" t="s">
        <v>633</v>
      </c>
      <c r="G488" s="216"/>
      <c r="H488" s="217" t="s">
        <v>19</v>
      </c>
      <c r="I488" s="219"/>
      <c r="J488" s="216"/>
      <c r="K488" s="216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133</v>
      </c>
      <c r="AU488" s="224" t="s">
        <v>81</v>
      </c>
      <c r="AV488" s="13" t="s">
        <v>77</v>
      </c>
      <c r="AW488" s="13" t="s">
        <v>33</v>
      </c>
      <c r="AX488" s="13" t="s">
        <v>72</v>
      </c>
      <c r="AY488" s="224" t="s">
        <v>124</v>
      </c>
    </row>
    <row r="489" spans="2:65" s="13" customFormat="1" ht="11.25">
      <c r="B489" s="215"/>
      <c r="C489" s="216"/>
      <c r="D489" s="184" t="s">
        <v>133</v>
      </c>
      <c r="E489" s="217" t="s">
        <v>19</v>
      </c>
      <c r="F489" s="218" t="s">
        <v>487</v>
      </c>
      <c r="G489" s="216"/>
      <c r="H489" s="217" t="s">
        <v>19</v>
      </c>
      <c r="I489" s="219"/>
      <c r="J489" s="216"/>
      <c r="K489" s="216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133</v>
      </c>
      <c r="AU489" s="224" t="s">
        <v>81</v>
      </c>
      <c r="AV489" s="13" t="s">
        <v>77</v>
      </c>
      <c r="AW489" s="13" t="s">
        <v>33</v>
      </c>
      <c r="AX489" s="13" t="s">
        <v>72</v>
      </c>
      <c r="AY489" s="224" t="s">
        <v>124</v>
      </c>
    </row>
    <row r="490" spans="2:65" s="11" customFormat="1" ht="11.25">
      <c r="B490" s="182"/>
      <c r="C490" s="183"/>
      <c r="D490" s="184" t="s">
        <v>133</v>
      </c>
      <c r="E490" s="185" t="s">
        <v>19</v>
      </c>
      <c r="F490" s="186" t="s">
        <v>77</v>
      </c>
      <c r="G490" s="183"/>
      <c r="H490" s="187">
        <v>1</v>
      </c>
      <c r="I490" s="188"/>
      <c r="J490" s="183"/>
      <c r="K490" s="183"/>
      <c r="L490" s="189"/>
      <c r="M490" s="190"/>
      <c r="N490" s="191"/>
      <c r="O490" s="191"/>
      <c r="P490" s="191"/>
      <c r="Q490" s="191"/>
      <c r="R490" s="191"/>
      <c r="S490" s="191"/>
      <c r="T490" s="192"/>
      <c r="AT490" s="193" t="s">
        <v>133</v>
      </c>
      <c r="AU490" s="193" t="s">
        <v>81</v>
      </c>
      <c r="AV490" s="11" t="s">
        <v>81</v>
      </c>
      <c r="AW490" s="11" t="s">
        <v>33</v>
      </c>
      <c r="AX490" s="11" t="s">
        <v>77</v>
      </c>
      <c r="AY490" s="193" t="s">
        <v>124</v>
      </c>
    </row>
    <row r="491" spans="2:65" s="1" customFormat="1" ht="16.5" customHeight="1">
      <c r="B491" s="34"/>
      <c r="C491" s="170" t="s">
        <v>634</v>
      </c>
      <c r="D491" s="170" t="s">
        <v>126</v>
      </c>
      <c r="E491" s="171" t="s">
        <v>635</v>
      </c>
      <c r="F491" s="172" t="s">
        <v>636</v>
      </c>
      <c r="G491" s="173" t="s">
        <v>335</v>
      </c>
      <c r="H491" s="174">
        <v>2</v>
      </c>
      <c r="I491" s="175"/>
      <c r="J491" s="176">
        <f>ROUND(I491*H491,2)</f>
        <v>0</v>
      </c>
      <c r="K491" s="172" t="s">
        <v>130</v>
      </c>
      <c r="L491" s="38"/>
      <c r="M491" s="177" t="s">
        <v>19</v>
      </c>
      <c r="N491" s="178" t="s">
        <v>43</v>
      </c>
      <c r="O491" s="60"/>
      <c r="P491" s="179">
        <f>O491*H491</f>
        <v>0</v>
      </c>
      <c r="Q491" s="179">
        <v>5.1000000000000004E-4</v>
      </c>
      <c r="R491" s="179">
        <f>Q491*H491</f>
        <v>1.0200000000000001E-3</v>
      </c>
      <c r="S491" s="179">
        <v>0</v>
      </c>
      <c r="T491" s="180">
        <f>S491*H491</f>
        <v>0</v>
      </c>
      <c r="AR491" s="17" t="s">
        <v>205</v>
      </c>
      <c r="AT491" s="17" t="s">
        <v>126</v>
      </c>
      <c r="AU491" s="17" t="s">
        <v>81</v>
      </c>
      <c r="AY491" s="17" t="s">
        <v>124</v>
      </c>
      <c r="BE491" s="181">
        <f>IF(N491="základní",J491,0)</f>
        <v>0</v>
      </c>
      <c r="BF491" s="181">
        <f>IF(N491="snížená",J491,0)</f>
        <v>0</v>
      </c>
      <c r="BG491" s="181">
        <f>IF(N491="zákl. přenesená",J491,0)</f>
        <v>0</v>
      </c>
      <c r="BH491" s="181">
        <f>IF(N491="sníž. přenesená",J491,0)</f>
        <v>0</v>
      </c>
      <c r="BI491" s="181">
        <f>IF(N491="nulová",J491,0)</f>
        <v>0</v>
      </c>
      <c r="BJ491" s="17" t="s">
        <v>77</v>
      </c>
      <c r="BK491" s="181">
        <f>ROUND(I491*H491,2)</f>
        <v>0</v>
      </c>
      <c r="BL491" s="17" t="s">
        <v>205</v>
      </c>
      <c r="BM491" s="17" t="s">
        <v>637</v>
      </c>
    </row>
    <row r="492" spans="2:65" s="13" customFormat="1" ht="11.25">
      <c r="B492" s="215"/>
      <c r="C492" s="216"/>
      <c r="D492" s="184" t="s">
        <v>133</v>
      </c>
      <c r="E492" s="217" t="s">
        <v>19</v>
      </c>
      <c r="F492" s="218" t="s">
        <v>487</v>
      </c>
      <c r="G492" s="216"/>
      <c r="H492" s="217" t="s">
        <v>19</v>
      </c>
      <c r="I492" s="219"/>
      <c r="J492" s="216"/>
      <c r="K492" s="216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133</v>
      </c>
      <c r="AU492" s="224" t="s">
        <v>81</v>
      </c>
      <c r="AV492" s="13" t="s">
        <v>77</v>
      </c>
      <c r="AW492" s="13" t="s">
        <v>33</v>
      </c>
      <c r="AX492" s="13" t="s">
        <v>72</v>
      </c>
      <c r="AY492" s="224" t="s">
        <v>124</v>
      </c>
    </row>
    <row r="493" spans="2:65" s="11" customFormat="1" ht="11.25">
      <c r="B493" s="182"/>
      <c r="C493" s="183"/>
      <c r="D493" s="184" t="s">
        <v>133</v>
      </c>
      <c r="E493" s="185" t="s">
        <v>19</v>
      </c>
      <c r="F493" s="186" t="s">
        <v>81</v>
      </c>
      <c r="G493" s="183"/>
      <c r="H493" s="187">
        <v>2</v>
      </c>
      <c r="I493" s="188"/>
      <c r="J493" s="183"/>
      <c r="K493" s="183"/>
      <c r="L493" s="189"/>
      <c r="M493" s="190"/>
      <c r="N493" s="191"/>
      <c r="O493" s="191"/>
      <c r="P493" s="191"/>
      <c r="Q493" s="191"/>
      <c r="R493" s="191"/>
      <c r="S493" s="191"/>
      <c r="T493" s="192"/>
      <c r="AT493" s="193" t="s">
        <v>133</v>
      </c>
      <c r="AU493" s="193" t="s">
        <v>81</v>
      </c>
      <c r="AV493" s="11" t="s">
        <v>81</v>
      </c>
      <c r="AW493" s="11" t="s">
        <v>33</v>
      </c>
      <c r="AX493" s="11" t="s">
        <v>77</v>
      </c>
      <c r="AY493" s="193" t="s">
        <v>124</v>
      </c>
    </row>
    <row r="494" spans="2:65" s="1" customFormat="1" ht="16.5" customHeight="1">
      <c r="B494" s="34"/>
      <c r="C494" s="170" t="s">
        <v>638</v>
      </c>
      <c r="D494" s="170" t="s">
        <v>126</v>
      </c>
      <c r="E494" s="171" t="s">
        <v>639</v>
      </c>
      <c r="F494" s="172" t="s">
        <v>640</v>
      </c>
      <c r="G494" s="173" t="s">
        <v>259</v>
      </c>
      <c r="H494" s="174">
        <v>54.5</v>
      </c>
      <c r="I494" s="175"/>
      <c r="J494" s="176">
        <f>ROUND(I494*H494,2)</f>
        <v>0</v>
      </c>
      <c r="K494" s="172" t="s">
        <v>130</v>
      </c>
      <c r="L494" s="38"/>
      <c r="M494" s="177" t="s">
        <v>19</v>
      </c>
      <c r="N494" s="178" t="s">
        <v>43</v>
      </c>
      <c r="O494" s="60"/>
      <c r="P494" s="179">
        <f>O494*H494</f>
        <v>0</v>
      </c>
      <c r="Q494" s="179">
        <v>0</v>
      </c>
      <c r="R494" s="179">
        <f>Q494*H494</f>
        <v>0</v>
      </c>
      <c r="S494" s="179">
        <v>0</v>
      </c>
      <c r="T494" s="180">
        <f>S494*H494</f>
        <v>0</v>
      </c>
      <c r="AR494" s="17" t="s">
        <v>205</v>
      </c>
      <c r="AT494" s="17" t="s">
        <v>126</v>
      </c>
      <c r="AU494" s="17" t="s">
        <v>81</v>
      </c>
      <c r="AY494" s="17" t="s">
        <v>124</v>
      </c>
      <c r="BE494" s="181">
        <f>IF(N494="základní",J494,0)</f>
        <v>0</v>
      </c>
      <c r="BF494" s="181">
        <f>IF(N494="snížená",J494,0)</f>
        <v>0</v>
      </c>
      <c r="BG494" s="181">
        <f>IF(N494="zákl. přenesená",J494,0)</f>
        <v>0</v>
      </c>
      <c r="BH494" s="181">
        <f>IF(N494="sníž. přenesená",J494,0)</f>
        <v>0</v>
      </c>
      <c r="BI494" s="181">
        <f>IF(N494="nulová",J494,0)</f>
        <v>0</v>
      </c>
      <c r="BJ494" s="17" t="s">
        <v>77</v>
      </c>
      <c r="BK494" s="181">
        <f>ROUND(I494*H494,2)</f>
        <v>0</v>
      </c>
      <c r="BL494" s="17" t="s">
        <v>205</v>
      </c>
      <c r="BM494" s="17" t="s">
        <v>641</v>
      </c>
    </row>
    <row r="495" spans="2:65" s="11" customFormat="1" ht="11.25">
      <c r="B495" s="182"/>
      <c r="C495" s="183"/>
      <c r="D495" s="184" t="s">
        <v>133</v>
      </c>
      <c r="E495" s="185" t="s">
        <v>19</v>
      </c>
      <c r="F495" s="186" t="s">
        <v>642</v>
      </c>
      <c r="G495" s="183"/>
      <c r="H495" s="187">
        <v>54.5</v>
      </c>
      <c r="I495" s="188"/>
      <c r="J495" s="183"/>
      <c r="K495" s="183"/>
      <c r="L495" s="189"/>
      <c r="M495" s="190"/>
      <c r="N495" s="191"/>
      <c r="O495" s="191"/>
      <c r="P495" s="191"/>
      <c r="Q495" s="191"/>
      <c r="R495" s="191"/>
      <c r="S495" s="191"/>
      <c r="T495" s="192"/>
      <c r="AT495" s="193" t="s">
        <v>133</v>
      </c>
      <c r="AU495" s="193" t="s">
        <v>81</v>
      </c>
      <c r="AV495" s="11" t="s">
        <v>81</v>
      </c>
      <c r="AW495" s="11" t="s">
        <v>33</v>
      </c>
      <c r="AX495" s="11" t="s">
        <v>77</v>
      </c>
      <c r="AY495" s="193" t="s">
        <v>124</v>
      </c>
    </row>
    <row r="496" spans="2:65" s="1" customFormat="1" ht="16.5" customHeight="1">
      <c r="B496" s="34"/>
      <c r="C496" s="170" t="s">
        <v>643</v>
      </c>
      <c r="D496" s="170" t="s">
        <v>126</v>
      </c>
      <c r="E496" s="171" t="s">
        <v>644</v>
      </c>
      <c r="F496" s="172" t="s">
        <v>645</v>
      </c>
      <c r="G496" s="173" t="s">
        <v>259</v>
      </c>
      <c r="H496" s="174">
        <v>26</v>
      </c>
      <c r="I496" s="175"/>
      <c r="J496" s="176">
        <f>ROUND(I496*H496,2)</f>
        <v>0</v>
      </c>
      <c r="K496" s="172" t="s">
        <v>130</v>
      </c>
      <c r="L496" s="38"/>
      <c r="M496" s="177" t="s">
        <v>19</v>
      </c>
      <c r="N496" s="178" t="s">
        <v>43</v>
      </c>
      <c r="O496" s="60"/>
      <c r="P496" s="179">
        <f>O496*H496</f>
        <v>0</v>
      </c>
      <c r="Q496" s="179">
        <v>0</v>
      </c>
      <c r="R496" s="179">
        <f>Q496*H496</f>
        <v>0</v>
      </c>
      <c r="S496" s="179">
        <v>0</v>
      </c>
      <c r="T496" s="180">
        <f>S496*H496</f>
        <v>0</v>
      </c>
      <c r="AR496" s="17" t="s">
        <v>205</v>
      </c>
      <c r="AT496" s="17" t="s">
        <v>126</v>
      </c>
      <c r="AU496" s="17" t="s">
        <v>81</v>
      </c>
      <c r="AY496" s="17" t="s">
        <v>124</v>
      </c>
      <c r="BE496" s="181">
        <f>IF(N496="základní",J496,0)</f>
        <v>0</v>
      </c>
      <c r="BF496" s="181">
        <f>IF(N496="snížená",J496,0)</f>
        <v>0</v>
      </c>
      <c r="BG496" s="181">
        <f>IF(N496="zákl. přenesená",J496,0)</f>
        <v>0</v>
      </c>
      <c r="BH496" s="181">
        <f>IF(N496="sníž. přenesená",J496,0)</f>
        <v>0</v>
      </c>
      <c r="BI496" s="181">
        <f>IF(N496="nulová",J496,0)</f>
        <v>0</v>
      </c>
      <c r="BJ496" s="17" t="s">
        <v>77</v>
      </c>
      <c r="BK496" s="181">
        <f>ROUND(I496*H496,2)</f>
        <v>0</v>
      </c>
      <c r="BL496" s="17" t="s">
        <v>205</v>
      </c>
      <c r="BM496" s="17" t="s">
        <v>646</v>
      </c>
    </row>
    <row r="497" spans="2:65" s="11" customFormat="1" ht="11.25">
      <c r="B497" s="182"/>
      <c r="C497" s="183"/>
      <c r="D497" s="184" t="s">
        <v>133</v>
      </c>
      <c r="E497" s="185" t="s">
        <v>19</v>
      </c>
      <c r="F497" s="186" t="s">
        <v>261</v>
      </c>
      <c r="G497" s="183"/>
      <c r="H497" s="187">
        <v>26</v>
      </c>
      <c r="I497" s="188"/>
      <c r="J497" s="183"/>
      <c r="K497" s="183"/>
      <c r="L497" s="189"/>
      <c r="M497" s="190"/>
      <c r="N497" s="191"/>
      <c r="O497" s="191"/>
      <c r="P497" s="191"/>
      <c r="Q497" s="191"/>
      <c r="R497" s="191"/>
      <c r="S497" s="191"/>
      <c r="T497" s="192"/>
      <c r="AT497" s="193" t="s">
        <v>133</v>
      </c>
      <c r="AU497" s="193" t="s">
        <v>81</v>
      </c>
      <c r="AV497" s="11" t="s">
        <v>81</v>
      </c>
      <c r="AW497" s="11" t="s">
        <v>33</v>
      </c>
      <c r="AX497" s="11" t="s">
        <v>77</v>
      </c>
      <c r="AY497" s="193" t="s">
        <v>124</v>
      </c>
    </row>
    <row r="498" spans="2:65" s="1" customFormat="1" ht="22.5" customHeight="1">
      <c r="B498" s="34"/>
      <c r="C498" s="170" t="s">
        <v>647</v>
      </c>
      <c r="D498" s="170" t="s">
        <v>126</v>
      </c>
      <c r="E498" s="171" t="s">
        <v>648</v>
      </c>
      <c r="F498" s="172" t="s">
        <v>649</v>
      </c>
      <c r="G498" s="173" t="s">
        <v>208</v>
      </c>
      <c r="H498" s="174">
        <v>3.56</v>
      </c>
      <c r="I498" s="175"/>
      <c r="J498" s="176">
        <f>ROUND(I498*H498,2)</f>
        <v>0</v>
      </c>
      <c r="K498" s="172" t="s">
        <v>130</v>
      </c>
      <c r="L498" s="38"/>
      <c r="M498" s="177" t="s">
        <v>19</v>
      </c>
      <c r="N498" s="178" t="s">
        <v>43</v>
      </c>
      <c r="O498" s="60"/>
      <c r="P498" s="179">
        <f>O498*H498</f>
        <v>0</v>
      </c>
      <c r="Q498" s="179">
        <v>0</v>
      </c>
      <c r="R498" s="179">
        <f>Q498*H498</f>
        <v>0</v>
      </c>
      <c r="S498" s="179">
        <v>0</v>
      </c>
      <c r="T498" s="180">
        <f>S498*H498</f>
        <v>0</v>
      </c>
      <c r="AR498" s="17" t="s">
        <v>205</v>
      </c>
      <c r="AT498" s="17" t="s">
        <v>126</v>
      </c>
      <c r="AU498" s="17" t="s">
        <v>81</v>
      </c>
      <c r="AY498" s="17" t="s">
        <v>124</v>
      </c>
      <c r="BE498" s="181">
        <f>IF(N498="základní",J498,0)</f>
        <v>0</v>
      </c>
      <c r="BF498" s="181">
        <f>IF(N498="snížená",J498,0)</f>
        <v>0</v>
      </c>
      <c r="BG498" s="181">
        <f>IF(N498="zákl. přenesená",J498,0)</f>
        <v>0</v>
      </c>
      <c r="BH498" s="181">
        <f>IF(N498="sníž. přenesená",J498,0)</f>
        <v>0</v>
      </c>
      <c r="BI498" s="181">
        <f>IF(N498="nulová",J498,0)</f>
        <v>0</v>
      </c>
      <c r="BJ498" s="17" t="s">
        <v>77</v>
      </c>
      <c r="BK498" s="181">
        <f>ROUND(I498*H498,2)</f>
        <v>0</v>
      </c>
      <c r="BL498" s="17" t="s">
        <v>205</v>
      </c>
      <c r="BM498" s="17" t="s">
        <v>650</v>
      </c>
    </row>
    <row r="499" spans="2:65" s="11" customFormat="1" ht="11.25">
      <c r="B499" s="182"/>
      <c r="C499" s="183"/>
      <c r="D499" s="184" t="s">
        <v>133</v>
      </c>
      <c r="E499" s="185" t="s">
        <v>19</v>
      </c>
      <c r="F499" s="186" t="s">
        <v>651</v>
      </c>
      <c r="G499" s="183"/>
      <c r="H499" s="187">
        <v>3.56</v>
      </c>
      <c r="I499" s="188"/>
      <c r="J499" s="183"/>
      <c r="K499" s="183"/>
      <c r="L499" s="189"/>
      <c r="M499" s="190"/>
      <c r="N499" s="191"/>
      <c r="O499" s="191"/>
      <c r="P499" s="191"/>
      <c r="Q499" s="191"/>
      <c r="R499" s="191"/>
      <c r="S499" s="191"/>
      <c r="T499" s="192"/>
      <c r="AT499" s="193" t="s">
        <v>133</v>
      </c>
      <c r="AU499" s="193" t="s">
        <v>81</v>
      </c>
      <c r="AV499" s="11" t="s">
        <v>81</v>
      </c>
      <c r="AW499" s="11" t="s">
        <v>33</v>
      </c>
      <c r="AX499" s="11" t="s">
        <v>77</v>
      </c>
      <c r="AY499" s="193" t="s">
        <v>124</v>
      </c>
    </row>
    <row r="500" spans="2:65" s="1" customFormat="1" ht="22.5" customHeight="1">
      <c r="B500" s="34"/>
      <c r="C500" s="170" t="s">
        <v>652</v>
      </c>
      <c r="D500" s="170" t="s">
        <v>126</v>
      </c>
      <c r="E500" s="171" t="s">
        <v>653</v>
      </c>
      <c r="F500" s="172" t="s">
        <v>654</v>
      </c>
      <c r="G500" s="173" t="s">
        <v>208</v>
      </c>
      <c r="H500" s="174">
        <v>0.34799999999999998</v>
      </c>
      <c r="I500" s="175"/>
      <c r="J500" s="176">
        <f>ROUND(I500*H500,2)</f>
        <v>0</v>
      </c>
      <c r="K500" s="172" t="s">
        <v>130</v>
      </c>
      <c r="L500" s="38"/>
      <c r="M500" s="177" t="s">
        <v>19</v>
      </c>
      <c r="N500" s="178" t="s">
        <v>43</v>
      </c>
      <c r="O500" s="60"/>
      <c r="P500" s="179">
        <f>O500*H500</f>
        <v>0</v>
      </c>
      <c r="Q500" s="179">
        <v>0</v>
      </c>
      <c r="R500" s="179">
        <f>Q500*H500</f>
        <v>0</v>
      </c>
      <c r="S500" s="179">
        <v>0</v>
      </c>
      <c r="T500" s="180">
        <f>S500*H500</f>
        <v>0</v>
      </c>
      <c r="AR500" s="17" t="s">
        <v>205</v>
      </c>
      <c r="AT500" s="17" t="s">
        <v>126</v>
      </c>
      <c r="AU500" s="17" t="s">
        <v>81</v>
      </c>
      <c r="AY500" s="17" t="s">
        <v>124</v>
      </c>
      <c r="BE500" s="181">
        <f>IF(N500="základní",J500,0)</f>
        <v>0</v>
      </c>
      <c r="BF500" s="181">
        <f>IF(N500="snížená",J500,0)</f>
        <v>0</v>
      </c>
      <c r="BG500" s="181">
        <f>IF(N500="zákl. přenesená",J500,0)</f>
        <v>0</v>
      </c>
      <c r="BH500" s="181">
        <f>IF(N500="sníž. přenesená",J500,0)</f>
        <v>0</v>
      </c>
      <c r="BI500" s="181">
        <f>IF(N500="nulová",J500,0)</f>
        <v>0</v>
      </c>
      <c r="BJ500" s="17" t="s">
        <v>77</v>
      </c>
      <c r="BK500" s="181">
        <f>ROUND(I500*H500,2)</f>
        <v>0</v>
      </c>
      <c r="BL500" s="17" t="s">
        <v>205</v>
      </c>
      <c r="BM500" s="17" t="s">
        <v>655</v>
      </c>
    </row>
    <row r="501" spans="2:65" s="10" customFormat="1" ht="22.9" customHeight="1">
      <c r="B501" s="154"/>
      <c r="C501" s="155"/>
      <c r="D501" s="156" t="s">
        <v>71</v>
      </c>
      <c r="E501" s="168" t="s">
        <v>656</v>
      </c>
      <c r="F501" s="168" t="s">
        <v>657</v>
      </c>
      <c r="G501" s="155"/>
      <c r="H501" s="155"/>
      <c r="I501" s="158"/>
      <c r="J501" s="169">
        <f>BK501</f>
        <v>0</v>
      </c>
      <c r="K501" s="155"/>
      <c r="L501" s="160"/>
      <c r="M501" s="161"/>
      <c r="N501" s="162"/>
      <c r="O501" s="162"/>
      <c r="P501" s="163">
        <f>SUM(P502:P720)</f>
        <v>0</v>
      </c>
      <c r="Q501" s="162"/>
      <c r="R501" s="163">
        <f>SUM(R502:R720)</f>
        <v>0.96896999999999989</v>
      </c>
      <c r="S501" s="162"/>
      <c r="T501" s="164">
        <f>SUM(T502:T720)</f>
        <v>0.77079799999999998</v>
      </c>
      <c r="AR501" s="165" t="s">
        <v>81</v>
      </c>
      <c r="AT501" s="166" t="s">
        <v>71</v>
      </c>
      <c r="AU501" s="166" t="s">
        <v>77</v>
      </c>
      <c r="AY501" s="165" t="s">
        <v>124</v>
      </c>
      <c r="BK501" s="167">
        <f>SUM(BK502:BK720)</f>
        <v>0</v>
      </c>
    </row>
    <row r="502" spans="2:65" s="1" customFormat="1" ht="16.5" customHeight="1">
      <c r="B502" s="34"/>
      <c r="C502" s="170" t="s">
        <v>658</v>
      </c>
      <c r="D502" s="170" t="s">
        <v>126</v>
      </c>
      <c r="E502" s="171" t="s">
        <v>659</v>
      </c>
      <c r="F502" s="172" t="s">
        <v>660</v>
      </c>
      <c r="G502" s="173" t="s">
        <v>259</v>
      </c>
      <c r="H502" s="174">
        <v>21</v>
      </c>
      <c r="I502" s="175"/>
      <c r="J502" s="176">
        <f>ROUND(I502*H502,2)</f>
        <v>0</v>
      </c>
      <c r="K502" s="172" t="s">
        <v>130</v>
      </c>
      <c r="L502" s="38"/>
      <c r="M502" s="177" t="s">
        <v>19</v>
      </c>
      <c r="N502" s="178" t="s">
        <v>43</v>
      </c>
      <c r="O502" s="60"/>
      <c r="P502" s="179">
        <f>O502*H502</f>
        <v>0</v>
      </c>
      <c r="Q502" s="179">
        <v>3.0899999999999999E-3</v>
      </c>
      <c r="R502" s="179">
        <f>Q502*H502</f>
        <v>6.4890000000000003E-2</v>
      </c>
      <c r="S502" s="179">
        <v>0</v>
      </c>
      <c r="T502" s="180">
        <f>S502*H502</f>
        <v>0</v>
      </c>
      <c r="AR502" s="17" t="s">
        <v>205</v>
      </c>
      <c r="AT502" s="17" t="s">
        <v>126</v>
      </c>
      <c r="AU502" s="17" t="s">
        <v>81</v>
      </c>
      <c r="AY502" s="17" t="s">
        <v>124</v>
      </c>
      <c r="BE502" s="181">
        <f>IF(N502="základní",J502,0)</f>
        <v>0</v>
      </c>
      <c r="BF502" s="181">
        <f>IF(N502="snížená",J502,0)</f>
        <v>0</v>
      </c>
      <c r="BG502" s="181">
        <f>IF(N502="zákl. přenesená",J502,0)</f>
        <v>0</v>
      </c>
      <c r="BH502" s="181">
        <f>IF(N502="sníž. přenesená",J502,0)</f>
        <v>0</v>
      </c>
      <c r="BI502" s="181">
        <f>IF(N502="nulová",J502,0)</f>
        <v>0</v>
      </c>
      <c r="BJ502" s="17" t="s">
        <v>77</v>
      </c>
      <c r="BK502" s="181">
        <f>ROUND(I502*H502,2)</f>
        <v>0</v>
      </c>
      <c r="BL502" s="17" t="s">
        <v>205</v>
      </c>
      <c r="BM502" s="17" t="s">
        <v>661</v>
      </c>
    </row>
    <row r="503" spans="2:65" s="13" customFormat="1" ht="11.25">
      <c r="B503" s="215"/>
      <c r="C503" s="216"/>
      <c r="D503" s="184" t="s">
        <v>133</v>
      </c>
      <c r="E503" s="217" t="s">
        <v>19</v>
      </c>
      <c r="F503" s="218" t="s">
        <v>465</v>
      </c>
      <c r="G503" s="216"/>
      <c r="H503" s="217" t="s">
        <v>19</v>
      </c>
      <c r="I503" s="219"/>
      <c r="J503" s="216"/>
      <c r="K503" s="216"/>
      <c r="L503" s="220"/>
      <c r="M503" s="221"/>
      <c r="N503" s="222"/>
      <c r="O503" s="222"/>
      <c r="P503" s="222"/>
      <c r="Q503" s="222"/>
      <c r="R503" s="222"/>
      <c r="S503" s="222"/>
      <c r="T503" s="223"/>
      <c r="AT503" s="224" t="s">
        <v>133</v>
      </c>
      <c r="AU503" s="224" t="s">
        <v>81</v>
      </c>
      <c r="AV503" s="13" t="s">
        <v>77</v>
      </c>
      <c r="AW503" s="13" t="s">
        <v>33</v>
      </c>
      <c r="AX503" s="13" t="s">
        <v>72</v>
      </c>
      <c r="AY503" s="224" t="s">
        <v>124</v>
      </c>
    </row>
    <row r="504" spans="2:65" s="11" customFormat="1" ht="11.25">
      <c r="B504" s="182"/>
      <c r="C504" s="183"/>
      <c r="D504" s="184" t="s">
        <v>133</v>
      </c>
      <c r="E504" s="185" t="s">
        <v>19</v>
      </c>
      <c r="F504" s="186" t="s">
        <v>662</v>
      </c>
      <c r="G504" s="183"/>
      <c r="H504" s="187">
        <v>9.5</v>
      </c>
      <c r="I504" s="188"/>
      <c r="J504" s="183"/>
      <c r="K504" s="183"/>
      <c r="L504" s="189"/>
      <c r="M504" s="190"/>
      <c r="N504" s="191"/>
      <c r="O504" s="191"/>
      <c r="P504" s="191"/>
      <c r="Q504" s="191"/>
      <c r="R504" s="191"/>
      <c r="S504" s="191"/>
      <c r="T504" s="192"/>
      <c r="AT504" s="193" t="s">
        <v>133</v>
      </c>
      <c r="AU504" s="193" t="s">
        <v>81</v>
      </c>
      <c r="AV504" s="11" t="s">
        <v>81</v>
      </c>
      <c r="AW504" s="11" t="s">
        <v>33</v>
      </c>
      <c r="AX504" s="11" t="s">
        <v>72</v>
      </c>
      <c r="AY504" s="193" t="s">
        <v>124</v>
      </c>
    </row>
    <row r="505" spans="2:65" s="13" customFormat="1" ht="11.25">
      <c r="B505" s="215"/>
      <c r="C505" s="216"/>
      <c r="D505" s="184" t="s">
        <v>133</v>
      </c>
      <c r="E505" s="217" t="s">
        <v>19</v>
      </c>
      <c r="F505" s="218" t="s">
        <v>663</v>
      </c>
      <c r="G505" s="216"/>
      <c r="H505" s="217" t="s">
        <v>19</v>
      </c>
      <c r="I505" s="219"/>
      <c r="J505" s="216"/>
      <c r="K505" s="216"/>
      <c r="L505" s="220"/>
      <c r="M505" s="221"/>
      <c r="N505" s="222"/>
      <c r="O505" s="222"/>
      <c r="P505" s="222"/>
      <c r="Q505" s="222"/>
      <c r="R505" s="222"/>
      <c r="S505" s="222"/>
      <c r="T505" s="223"/>
      <c r="AT505" s="224" t="s">
        <v>133</v>
      </c>
      <c r="AU505" s="224" t="s">
        <v>81</v>
      </c>
      <c r="AV505" s="13" t="s">
        <v>77</v>
      </c>
      <c r="AW505" s="13" t="s">
        <v>33</v>
      </c>
      <c r="AX505" s="13" t="s">
        <v>72</v>
      </c>
      <c r="AY505" s="224" t="s">
        <v>124</v>
      </c>
    </row>
    <row r="506" spans="2:65" s="11" customFormat="1" ht="11.25">
      <c r="B506" s="182"/>
      <c r="C506" s="183"/>
      <c r="D506" s="184" t="s">
        <v>133</v>
      </c>
      <c r="E506" s="185" t="s">
        <v>19</v>
      </c>
      <c r="F506" s="186" t="s">
        <v>664</v>
      </c>
      <c r="G506" s="183"/>
      <c r="H506" s="187">
        <v>8.16</v>
      </c>
      <c r="I506" s="188"/>
      <c r="J506" s="183"/>
      <c r="K506" s="183"/>
      <c r="L506" s="189"/>
      <c r="M506" s="190"/>
      <c r="N506" s="191"/>
      <c r="O506" s="191"/>
      <c r="P506" s="191"/>
      <c r="Q506" s="191"/>
      <c r="R506" s="191"/>
      <c r="S506" s="191"/>
      <c r="T506" s="192"/>
      <c r="AT506" s="193" t="s">
        <v>133</v>
      </c>
      <c r="AU506" s="193" t="s">
        <v>81</v>
      </c>
      <c r="AV506" s="11" t="s">
        <v>81</v>
      </c>
      <c r="AW506" s="11" t="s">
        <v>33</v>
      </c>
      <c r="AX506" s="11" t="s">
        <v>72</v>
      </c>
      <c r="AY506" s="193" t="s">
        <v>124</v>
      </c>
    </row>
    <row r="507" spans="2:65" s="13" customFormat="1" ht="11.25">
      <c r="B507" s="215"/>
      <c r="C507" s="216"/>
      <c r="D507" s="184" t="s">
        <v>133</v>
      </c>
      <c r="E507" s="217" t="s">
        <v>19</v>
      </c>
      <c r="F507" s="218" t="s">
        <v>508</v>
      </c>
      <c r="G507" s="216"/>
      <c r="H507" s="217" t="s">
        <v>19</v>
      </c>
      <c r="I507" s="219"/>
      <c r="J507" s="216"/>
      <c r="K507" s="216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133</v>
      </c>
      <c r="AU507" s="224" t="s">
        <v>81</v>
      </c>
      <c r="AV507" s="13" t="s">
        <v>77</v>
      </c>
      <c r="AW507" s="13" t="s">
        <v>33</v>
      </c>
      <c r="AX507" s="13" t="s">
        <v>72</v>
      </c>
      <c r="AY507" s="224" t="s">
        <v>124</v>
      </c>
    </row>
    <row r="508" spans="2:65" s="11" customFormat="1" ht="11.25">
      <c r="B508" s="182"/>
      <c r="C508" s="183"/>
      <c r="D508" s="184" t="s">
        <v>133</v>
      </c>
      <c r="E508" s="185" t="s">
        <v>19</v>
      </c>
      <c r="F508" s="186" t="s">
        <v>665</v>
      </c>
      <c r="G508" s="183"/>
      <c r="H508" s="187">
        <v>0.49</v>
      </c>
      <c r="I508" s="188"/>
      <c r="J508" s="183"/>
      <c r="K508" s="183"/>
      <c r="L508" s="189"/>
      <c r="M508" s="190"/>
      <c r="N508" s="191"/>
      <c r="O508" s="191"/>
      <c r="P508" s="191"/>
      <c r="Q508" s="191"/>
      <c r="R508" s="191"/>
      <c r="S508" s="191"/>
      <c r="T508" s="192"/>
      <c r="AT508" s="193" t="s">
        <v>133</v>
      </c>
      <c r="AU508" s="193" t="s">
        <v>81</v>
      </c>
      <c r="AV508" s="11" t="s">
        <v>81</v>
      </c>
      <c r="AW508" s="11" t="s">
        <v>33</v>
      </c>
      <c r="AX508" s="11" t="s">
        <v>72</v>
      </c>
      <c r="AY508" s="193" t="s">
        <v>124</v>
      </c>
    </row>
    <row r="509" spans="2:65" s="12" customFormat="1" ht="11.25">
      <c r="B509" s="194"/>
      <c r="C509" s="195"/>
      <c r="D509" s="184" t="s">
        <v>133</v>
      </c>
      <c r="E509" s="196" t="s">
        <v>19</v>
      </c>
      <c r="F509" s="197" t="s">
        <v>150</v>
      </c>
      <c r="G509" s="195"/>
      <c r="H509" s="198">
        <v>18.149999999999999</v>
      </c>
      <c r="I509" s="199"/>
      <c r="J509" s="195"/>
      <c r="K509" s="195"/>
      <c r="L509" s="200"/>
      <c r="M509" s="201"/>
      <c r="N509" s="202"/>
      <c r="O509" s="202"/>
      <c r="P509" s="202"/>
      <c r="Q509" s="202"/>
      <c r="R509" s="202"/>
      <c r="S509" s="202"/>
      <c r="T509" s="203"/>
      <c r="AT509" s="204" t="s">
        <v>133</v>
      </c>
      <c r="AU509" s="204" t="s">
        <v>81</v>
      </c>
      <c r="AV509" s="12" t="s">
        <v>131</v>
      </c>
      <c r="AW509" s="12" t="s">
        <v>33</v>
      </c>
      <c r="AX509" s="12" t="s">
        <v>72</v>
      </c>
      <c r="AY509" s="204" t="s">
        <v>124</v>
      </c>
    </row>
    <row r="510" spans="2:65" s="11" customFormat="1" ht="11.25">
      <c r="B510" s="182"/>
      <c r="C510" s="183"/>
      <c r="D510" s="184" t="s">
        <v>133</v>
      </c>
      <c r="E510" s="185" t="s">
        <v>19</v>
      </c>
      <c r="F510" s="186" t="s">
        <v>666</v>
      </c>
      <c r="G510" s="183"/>
      <c r="H510" s="187">
        <v>20.815000000000001</v>
      </c>
      <c r="I510" s="188"/>
      <c r="J510" s="183"/>
      <c r="K510" s="183"/>
      <c r="L510" s="189"/>
      <c r="M510" s="190"/>
      <c r="N510" s="191"/>
      <c r="O510" s="191"/>
      <c r="P510" s="191"/>
      <c r="Q510" s="191"/>
      <c r="R510" s="191"/>
      <c r="S510" s="191"/>
      <c r="T510" s="192"/>
      <c r="AT510" s="193" t="s">
        <v>133</v>
      </c>
      <c r="AU510" s="193" t="s">
        <v>81</v>
      </c>
      <c r="AV510" s="11" t="s">
        <v>81</v>
      </c>
      <c r="AW510" s="11" t="s">
        <v>33</v>
      </c>
      <c r="AX510" s="11" t="s">
        <v>72</v>
      </c>
      <c r="AY510" s="193" t="s">
        <v>124</v>
      </c>
    </row>
    <row r="511" spans="2:65" s="12" customFormat="1" ht="11.25">
      <c r="B511" s="194"/>
      <c r="C511" s="195"/>
      <c r="D511" s="184" t="s">
        <v>133</v>
      </c>
      <c r="E511" s="196" t="s">
        <v>19</v>
      </c>
      <c r="F511" s="197" t="s">
        <v>150</v>
      </c>
      <c r="G511" s="195"/>
      <c r="H511" s="198">
        <v>20.815000000000001</v>
      </c>
      <c r="I511" s="199"/>
      <c r="J511" s="195"/>
      <c r="K511" s="195"/>
      <c r="L511" s="200"/>
      <c r="M511" s="201"/>
      <c r="N511" s="202"/>
      <c r="O511" s="202"/>
      <c r="P511" s="202"/>
      <c r="Q511" s="202"/>
      <c r="R511" s="202"/>
      <c r="S511" s="202"/>
      <c r="T511" s="203"/>
      <c r="AT511" s="204" t="s">
        <v>133</v>
      </c>
      <c r="AU511" s="204" t="s">
        <v>81</v>
      </c>
      <c r="AV511" s="12" t="s">
        <v>131</v>
      </c>
      <c r="AW511" s="12" t="s">
        <v>33</v>
      </c>
      <c r="AX511" s="12" t="s">
        <v>72</v>
      </c>
      <c r="AY511" s="204" t="s">
        <v>124</v>
      </c>
    </row>
    <row r="512" spans="2:65" s="11" customFormat="1" ht="11.25">
      <c r="B512" s="182"/>
      <c r="C512" s="183"/>
      <c r="D512" s="184" t="s">
        <v>133</v>
      </c>
      <c r="E512" s="185" t="s">
        <v>19</v>
      </c>
      <c r="F512" s="186" t="s">
        <v>7</v>
      </c>
      <c r="G512" s="183"/>
      <c r="H512" s="187">
        <v>21</v>
      </c>
      <c r="I512" s="188"/>
      <c r="J512" s="183"/>
      <c r="K512" s="183"/>
      <c r="L512" s="189"/>
      <c r="M512" s="190"/>
      <c r="N512" s="191"/>
      <c r="O512" s="191"/>
      <c r="P512" s="191"/>
      <c r="Q512" s="191"/>
      <c r="R512" s="191"/>
      <c r="S512" s="191"/>
      <c r="T512" s="192"/>
      <c r="AT512" s="193" t="s">
        <v>133</v>
      </c>
      <c r="AU512" s="193" t="s">
        <v>81</v>
      </c>
      <c r="AV512" s="11" t="s">
        <v>81</v>
      </c>
      <c r="AW512" s="11" t="s">
        <v>33</v>
      </c>
      <c r="AX512" s="11" t="s">
        <v>72</v>
      </c>
      <c r="AY512" s="193" t="s">
        <v>124</v>
      </c>
    </row>
    <row r="513" spans="2:65" s="12" customFormat="1" ht="11.25">
      <c r="B513" s="194"/>
      <c r="C513" s="195"/>
      <c r="D513" s="184" t="s">
        <v>133</v>
      </c>
      <c r="E513" s="196" t="s">
        <v>19</v>
      </c>
      <c r="F513" s="197" t="s">
        <v>150</v>
      </c>
      <c r="G513" s="195"/>
      <c r="H513" s="198">
        <v>21</v>
      </c>
      <c r="I513" s="199"/>
      <c r="J513" s="195"/>
      <c r="K513" s="195"/>
      <c r="L513" s="200"/>
      <c r="M513" s="201"/>
      <c r="N513" s="202"/>
      <c r="O513" s="202"/>
      <c r="P513" s="202"/>
      <c r="Q513" s="202"/>
      <c r="R513" s="202"/>
      <c r="S513" s="202"/>
      <c r="T513" s="203"/>
      <c r="AT513" s="204" t="s">
        <v>133</v>
      </c>
      <c r="AU513" s="204" t="s">
        <v>81</v>
      </c>
      <c r="AV513" s="12" t="s">
        <v>131</v>
      </c>
      <c r="AW513" s="12" t="s">
        <v>33</v>
      </c>
      <c r="AX513" s="12" t="s">
        <v>77</v>
      </c>
      <c r="AY513" s="204" t="s">
        <v>124</v>
      </c>
    </row>
    <row r="514" spans="2:65" s="1" customFormat="1" ht="16.5" customHeight="1">
      <c r="B514" s="34"/>
      <c r="C514" s="170" t="s">
        <v>667</v>
      </c>
      <c r="D514" s="170" t="s">
        <v>126</v>
      </c>
      <c r="E514" s="171" t="s">
        <v>668</v>
      </c>
      <c r="F514" s="172" t="s">
        <v>669</v>
      </c>
      <c r="G514" s="173" t="s">
        <v>259</v>
      </c>
      <c r="H514" s="174">
        <v>40.5</v>
      </c>
      <c r="I514" s="175"/>
      <c r="J514" s="176">
        <f>ROUND(I514*H514,2)</f>
        <v>0</v>
      </c>
      <c r="K514" s="172" t="s">
        <v>130</v>
      </c>
      <c r="L514" s="38"/>
      <c r="M514" s="177" t="s">
        <v>19</v>
      </c>
      <c r="N514" s="178" t="s">
        <v>43</v>
      </c>
      <c r="O514" s="60"/>
      <c r="P514" s="179">
        <f>O514*H514</f>
        <v>0</v>
      </c>
      <c r="Q514" s="179">
        <v>4.5100000000000001E-3</v>
      </c>
      <c r="R514" s="179">
        <f>Q514*H514</f>
        <v>0.18265500000000001</v>
      </c>
      <c r="S514" s="179">
        <v>0</v>
      </c>
      <c r="T514" s="180">
        <f>S514*H514</f>
        <v>0</v>
      </c>
      <c r="AR514" s="17" t="s">
        <v>205</v>
      </c>
      <c r="AT514" s="17" t="s">
        <v>126</v>
      </c>
      <c r="AU514" s="17" t="s">
        <v>81</v>
      </c>
      <c r="AY514" s="17" t="s">
        <v>124</v>
      </c>
      <c r="BE514" s="181">
        <f>IF(N514="základní",J514,0)</f>
        <v>0</v>
      </c>
      <c r="BF514" s="181">
        <f>IF(N514="snížená",J514,0)</f>
        <v>0</v>
      </c>
      <c r="BG514" s="181">
        <f>IF(N514="zákl. přenesená",J514,0)</f>
        <v>0</v>
      </c>
      <c r="BH514" s="181">
        <f>IF(N514="sníž. přenesená",J514,0)</f>
        <v>0</v>
      </c>
      <c r="BI514" s="181">
        <f>IF(N514="nulová",J514,0)</f>
        <v>0</v>
      </c>
      <c r="BJ514" s="17" t="s">
        <v>77</v>
      </c>
      <c r="BK514" s="181">
        <f>ROUND(I514*H514,2)</f>
        <v>0</v>
      </c>
      <c r="BL514" s="17" t="s">
        <v>205</v>
      </c>
      <c r="BM514" s="17" t="s">
        <v>670</v>
      </c>
    </row>
    <row r="515" spans="2:65" s="13" customFormat="1" ht="11.25">
      <c r="B515" s="215"/>
      <c r="C515" s="216"/>
      <c r="D515" s="184" t="s">
        <v>133</v>
      </c>
      <c r="E515" s="217" t="s">
        <v>19</v>
      </c>
      <c r="F515" s="218" t="s">
        <v>487</v>
      </c>
      <c r="G515" s="216"/>
      <c r="H515" s="217" t="s">
        <v>19</v>
      </c>
      <c r="I515" s="219"/>
      <c r="J515" s="216"/>
      <c r="K515" s="216"/>
      <c r="L515" s="220"/>
      <c r="M515" s="221"/>
      <c r="N515" s="222"/>
      <c r="O515" s="222"/>
      <c r="P515" s="222"/>
      <c r="Q515" s="222"/>
      <c r="R515" s="222"/>
      <c r="S515" s="222"/>
      <c r="T515" s="223"/>
      <c r="AT515" s="224" t="s">
        <v>133</v>
      </c>
      <c r="AU515" s="224" t="s">
        <v>81</v>
      </c>
      <c r="AV515" s="13" t="s">
        <v>77</v>
      </c>
      <c r="AW515" s="13" t="s">
        <v>33</v>
      </c>
      <c r="AX515" s="13" t="s">
        <v>72</v>
      </c>
      <c r="AY515" s="224" t="s">
        <v>124</v>
      </c>
    </row>
    <row r="516" spans="2:65" s="11" customFormat="1" ht="11.25">
      <c r="B516" s="182"/>
      <c r="C516" s="183"/>
      <c r="D516" s="184" t="s">
        <v>133</v>
      </c>
      <c r="E516" s="185" t="s">
        <v>19</v>
      </c>
      <c r="F516" s="186" t="s">
        <v>671</v>
      </c>
      <c r="G516" s="183"/>
      <c r="H516" s="187">
        <v>34.99</v>
      </c>
      <c r="I516" s="188"/>
      <c r="J516" s="183"/>
      <c r="K516" s="183"/>
      <c r="L516" s="189"/>
      <c r="M516" s="190"/>
      <c r="N516" s="191"/>
      <c r="O516" s="191"/>
      <c r="P516" s="191"/>
      <c r="Q516" s="191"/>
      <c r="R516" s="191"/>
      <c r="S516" s="191"/>
      <c r="T516" s="192"/>
      <c r="AT516" s="193" t="s">
        <v>133</v>
      </c>
      <c r="AU516" s="193" t="s">
        <v>81</v>
      </c>
      <c r="AV516" s="11" t="s">
        <v>81</v>
      </c>
      <c r="AW516" s="11" t="s">
        <v>33</v>
      </c>
      <c r="AX516" s="11" t="s">
        <v>72</v>
      </c>
      <c r="AY516" s="193" t="s">
        <v>124</v>
      </c>
    </row>
    <row r="517" spans="2:65" s="12" customFormat="1" ht="11.25">
      <c r="B517" s="194"/>
      <c r="C517" s="195"/>
      <c r="D517" s="184" t="s">
        <v>133</v>
      </c>
      <c r="E517" s="196" t="s">
        <v>19</v>
      </c>
      <c r="F517" s="197" t="s">
        <v>150</v>
      </c>
      <c r="G517" s="195"/>
      <c r="H517" s="198">
        <v>34.99</v>
      </c>
      <c r="I517" s="199"/>
      <c r="J517" s="195"/>
      <c r="K517" s="195"/>
      <c r="L517" s="200"/>
      <c r="M517" s="201"/>
      <c r="N517" s="202"/>
      <c r="O517" s="202"/>
      <c r="P517" s="202"/>
      <c r="Q517" s="202"/>
      <c r="R517" s="202"/>
      <c r="S517" s="202"/>
      <c r="T517" s="203"/>
      <c r="AT517" s="204" t="s">
        <v>133</v>
      </c>
      <c r="AU517" s="204" t="s">
        <v>81</v>
      </c>
      <c r="AV517" s="12" t="s">
        <v>131</v>
      </c>
      <c r="AW517" s="12" t="s">
        <v>33</v>
      </c>
      <c r="AX517" s="12" t="s">
        <v>72</v>
      </c>
      <c r="AY517" s="204" t="s">
        <v>124</v>
      </c>
    </row>
    <row r="518" spans="2:65" s="11" customFormat="1" ht="11.25">
      <c r="B518" s="182"/>
      <c r="C518" s="183"/>
      <c r="D518" s="184" t="s">
        <v>133</v>
      </c>
      <c r="E518" s="185" t="s">
        <v>19</v>
      </c>
      <c r="F518" s="186" t="s">
        <v>672</v>
      </c>
      <c r="G518" s="183"/>
      <c r="H518" s="187">
        <v>40.238999999999997</v>
      </c>
      <c r="I518" s="188"/>
      <c r="J518" s="183"/>
      <c r="K518" s="183"/>
      <c r="L518" s="189"/>
      <c r="M518" s="190"/>
      <c r="N518" s="191"/>
      <c r="O518" s="191"/>
      <c r="P518" s="191"/>
      <c r="Q518" s="191"/>
      <c r="R518" s="191"/>
      <c r="S518" s="191"/>
      <c r="T518" s="192"/>
      <c r="AT518" s="193" t="s">
        <v>133</v>
      </c>
      <c r="AU518" s="193" t="s">
        <v>81</v>
      </c>
      <c r="AV518" s="11" t="s">
        <v>81</v>
      </c>
      <c r="AW518" s="11" t="s">
        <v>33</v>
      </c>
      <c r="AX518" s="11" t="s">
        <v>72</v>
      </c>
      <c r="AY518" s="193" t="s">
        <v>124</v>
      </c>
    </row>
    <row r="519" spans="2:65" s="12" customFormat="1" ht="11.25">
      <c r="B519" s="194"/>
      <c r="C519" s="195"/>
      <c r="D519" s="184" t="s">
        <v>133</v>
      </c>
      <c r="E519" s="196" t="s">
        <v>19</v>
      </c>
      <c r="F519" s="197" t="s">
        <v>150</v>
      </c>
      <c r="G519" s="195"/>
      <c r="H519" s="198">
        <v>40.238999999999997</v>
      </c>
      <c r="I519" s="199"/>
      <c r="J519" s="195"/>
      <c r="K519" s="195"/>
      <c r="L519" s="200"/>
      <c r="M519" s="201"/>
      <c r="N519" s="202"/>
      <c r="O519" s="202"/>
      <c r="P519" s="202"/>
      <c r="Q519" s="202"/>
      <c r="R519" s="202"/>
      <c r="S519" s="202"/>
      <c r="T519" s="203"/>
      <c r="AT519" s="204" t="s">
        <v>133</v>
      </c>
      <c r="AU519" s="204" t="s">
        <v>81</v>
      </c>
      <c r="AV519" s="12" t="s">
        <v>131</v>
      </c>
      <c r="AW519" s="12" t="s">
        <v>33</v>
      </c>
      <c r="AX519" s="12" t="s">
        <v>72</v>
      </c>
      <c r="AY519" s="204" t="s">
        <v>124</v>
      </c>
    </row>
    <row r="520" spans="2:65" s="11" customFormat="1" ht="11.25">
      <c r="B520" s="182"/>
      <c r="C520" s="183"/>
      <c r="D520" s="184" t="s">
        <v>133</v>
      </c>
      <c r="E520" s="185" t="s">
        <v>19</v>
      </c>
      <c r="F520" s="186" t="s">
        <v>673</v>
      </c>
      <c r="G520" s="183"/>
      <c r="H520" s="187">
        <v>40.5</v>
      </c>
      <c r="I520" s="188"/>
      <c r="J520" s="183"/>
      <c r="K520" s="183"/>
      <c r="L520" s="189"/>
      <c r="M520" s="190"/>
      <c r="N520" s="191"/>
      <c r="O520" s="191"/>
      <c r="P520" s="191"/>
      <c r="Q520" s="191"/>
      <c r="R520" s="191"/>
      <c r="S520" s="191"/>
      <c r="T520" s="192"/>
      <c r="AT520" s="193" t="s">
        <v>133</v>
      </c>
      <c r="AU520" s="193" t="s">
        <v>81</v>
      </c>
      <c r="AV520" s="11" t="s">
        <v>81</v>
      </c>
      <c r="AW520" s="11" t="s">
        <v>33</v>
      </c>
      <c r="AX520" s="11" t="s">
        <v>72</v>
      </c>
      <c r="AY520" s="193" t="s">
        <v>124</v>
      </c>
    </row>
    <row r="521" spans="2:65" s="12" customFormat="1" ht="11.25">
      <c r="B521" s="194"/>
      <c r="C521" s="195"/>
      <c r="D521" s="184" t="s">
        <v>133</v>
      </c>
      <c r="E521" s="196" t="s">
        <v>19</v>
      </c>
      <c r="F521" s="197" t="s">
        <v>150</v>
      </c>
      <c r="G521" s="195"/>
      <c r="H521" s="198">
        <v>40.5</v>
      </c>
      <c r="I521" s="199"/>
      <c r="J521" s="195"/>
      <c r="K521" s="195"/>
      <c r="L521" s="200"/>
      <c r="M521" s="201"/>
      <c r="N521" s="202"/>
      <c r="O521" s="202"/>
      <c r="P521" s="202"/>
      <c r="Q521" s="202"/>
      <c r="R521" s="202"/>
      <c r="S521" s="202"/>
      <c r="T521" s="203"/>
      <c r="AT521" s="204" t="s">
        <v>133</v>
      </c>
      <c r="AU521" s="204" t="s">
        <v>81</v>
      </c>
      <c r="AV521" s="12" t="s">
        <v>131</v>
      </c>
      <c r="AW521" s="12" t="s">
        <v>33</v>
      </c>
      <c r="AX521" s="12" t="s">
        <v>77</v>
      </c>
      <c r="AY521" s="204" t="s">
        <v>124</v>
      </c>
    </row>
    <row r="522" spans="2:65" s="1" customFormat="1" ht="16.5" customHeight="1">
      <c r="B522" s="34"/>
      <c r="C522" s="170" t="s">
        <v>674</v>
      </c>
      <c r="D522" s="170" t="s">
        <v>126</v>
      </c>
      <c r="E522" s="171" t="s">
        <v>675</v>
      </c>
      <c r="F522" s="172" t="s">
        <v>676</v>
      </c>
      <c r="G522" s="173" t="s">
        <v>259</v>
      </c>
      <c r="H522" s="174">
        <v>10.5</v>
      </c>
      <c r="I522" s="175"/>
      <c r="J522" s="176">
        <f>ROUND(I522*H522,2)</f>
        <v>0</v>
      </c>
      <c r="K522" s="172" t="s">
        <v>130</v>
      </c>
      <c r="L522" s="38"/>
      <c r="M522" s="177" t="s">
        <v>19</v>
      </c>
      <c r="N522" s="178" t="s">
        <v>43</v>
      </c>
      <c r="O522" s="60"/>
      <c r="P522" s="179">
        <f>O522*H522</f>
        <v>0</v>
      </c>
      <c r="Q522" s="179">
        <v>5.1799999999999997E-3</v>
      </c>
      <c r="R522" s="179">
        <f>Q522*H522</f>
        <v>5.4389999999999994E-2</v>
      </c>
      <c r="S522" s="179">
        <v>0</v>
      </c>
      <c r="T522" s="180">
        <f>S522*H522</f>
        <v>0</v>
      </c>
      <c r="AR522" s="17" t="s">
        <v>205</v>
      </c>
      <c r="AT522" s="17" t="s">
        <v>126</v>
      </c>
      <c r="AU522" s="17" t="s">
        <v>81</v>
      </c>
      <c r="AY522" s="17" t="s">
        <v>124</v>
      </c>
      <c r="BE522" s="181">
        <f>IF(N522="základní",J522,0)</f>
        <v>0</v>
      </c>
      <c r="BF522" s="181">
        <f>IF(N522="snížená",J522,0)</f>
        <v>0</v>
      </c>
      <c r="BG522" s="181">
        <f>IF(N522="zákl. přenesená",J522,0)</f>
        <v>0</v>
      </c>
      <c r="BH522" s="181">
        <f>IF(N522="sníž. přenesená",J522,0)</f>
        <v>0</v>
      </c>
      <c r="BI522" s="181">
        <f>IF(N522="nulová",J522,0)</f>
        <v>0</v>
      </c>
      <c r="BJ522" s="17" t="s">
        <v>77</v>
      </c>
      <c r="BK522" s="181">
        <f>ROUND(I522*H522,2)</f>
        <v>0</v>
      </c>
      <c r="BL522" s="17" t="s">
        <v>205</v>
      </c>
      <c r="BM522" s="17" t="s">
        <v>677</v>
      </c>
    </row>
    <row r="523" spans="2:65" s="13" customFormat="1" ht="11.25">
      <c r="B523" s="215"/>
      <c r="C523" s="216"/>
      <c r="D523" s="184" t="s">
        <v>133</v>
      </c>
      <c r="E523" s="217" t="s">
        <v>19</v>
      </c>
      <c r="F523" s="218" t="s">
        <v>465</v>
      </c>
      <c r="G523" s="216"/>
      <c r="H523" s="217" t="s">
        <v>19</v>
      </c>
      <c r="I523" s="219"/>
      <c r="J523" s="216"/>
      <c r="K523" s="216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133</v>
      </c>
      <c r="AU523" s="224" t="s">
        <v>81</v>
      </c>
      <c r="AV523" s="13" t="s">
        <v>77</v>
      </c>
      <c r="AW523" s="13" t="s">
        <v>33</v>
      </c>
      <c r="AX523" s="13" t="s">
        <v>72</v>
      </c>
      <c r="AY523" s="224" t="s">
        <v>124</v>
      </c>
    </row>
    <row r="524" spans="2:65" s="11" customFormat="1" ht="11.25">
      <c r="B524" s="182"/>
      <c r="C524" s="183"/>
      <c r="D524" s="184" t="s">
        <v>133</v>
      </c>
      <c r="E524" s="185" t="s">
        <v>19</v>
      </c>
      <c r="F524" s="186" t="s">
        <v>678</v>
      </c>
      <c r="G524" s="183"/>
      <c r="H524" s="187">
        <v>2.5</v>
      </c>
      <c r="I524" s="188"/>
      <c r="J524" s="183"/>
      <c r="K524" s="183"/>
      <c r="L524" s="189"/>
      <c r="M524" s="190"/>
      <c r="N524" s="191"/>
      <c r="O524" s="191"/>
      <c r="P524" s="191"/>
      <c r="Q524" s="191"/>
      <c r="R524" s="191"/>
      <c r="S524" s="191"/>
      <c r="T524" s="192"/>
      <c r="AT524" s="193" t="s">
        <v>133</v>
      </c>
      <c r="AU524" s="193" t="s">
        <v>81</v>
      </c>
      <c r="AV524" s="11" t="s">
        <v>81</v>
      </c>
      <c r="AW524" s="11" t="s">
        <v>33</v>
      </c>
      <c r="AX524" s="11" t="s">
        <v>72</v>
      </c>
      <c r="AY524" s="193" t="s">
        <v>124</v>
      </c>
    </row>
    <row r="525" spans="2:65" s="13" customFormat="1" ht="11.25">
      <c r="B525" s="215"/>
      <c r="C525" s="216"/>
      <c r="D525" s="184" t="s">
        <v>133</v>
      </c>
      <c r="E525" s="217" t="s">
        <v>19</v>
      </c>
      <c r="F525" s="218" t="s">
        <v>487</v>
      </c>
      <c r="G525" s="216"/>
      <c r="H525" s="217" t="s">
        <v>19</v>
      </c>
      <c r="I525" s="219"/>
      <c r="J525" s="216"/>
      <c r="K525" s="216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133</v>
      </c>
      <c r="AU525" s="224" t="s">
        <v>81</v>
      </c>
      <c r="AV525" s="13" t="s">
        <v>77</v>
      </c>
      <c r="AW525" s="13" t="s">
        <v>33</v>
      </c>
      <c r="AX525" s="13" t="s">
        <v>72</v>
      </c>
      <c r="AY525" s="224" t="s">
        <v>124</v>
      </c>
    </row>
    <row r="526" spans="2:65" s="11" customFormat="1" ht="11.25">
      <c r="B526" s="182"/>
      <c r="C526" s="183"/>
      <c r="D526" s="184" t="s">
        <v>133</v>
      </c>
      <c r="E526" s="185" t="s">
        <v>19</v>
      </c>
      <c r="F526" s="186" t="s">
        <v>679</v>
      </c>
      <c r="G526" s="183"/>
      <c r="H526" s="187">
        <v>6.52</v>
      </c>
      <c r="I526" s="188"/>
      <c r="J526" s="183"/>
      <c r="K526" s="183"/>
      <c r="L526" s="189"/>
      <c r="M526" s="190"/>
      <c r="N526" s="191"/>
      <c r="O526" s="191"/>
      <c r="P526" s="191"/>
      <c r="Q526" s="191"/>
      <c r="R526" s="191"/>
      <c r="S526" s="191"/>
      <c r="T526" s="192"/>
      <c r="AT526" s="193" t="s">
        <v>133</v>
      </c>
      <c r="AU526" s="193" t="s">
        <v>81</v>
      </c>
      <c r="AV526" s="11" t="s">
        <v>81</v>
      </c>
      <c r="AW526" s="11" t="s">
        <v>33</v>
      </c>
      <c r="AX526" s="11" t="s">
        <v>72</v>
      </c>
      <c r="AY526" s="193" t="s">
        <v>124</v>
      </c>
    </row>
    <row r="527" spans="2:65" s="12" customFormat="1" ht="11.25">
      <c r="B527" s="194"/>
      <c r="C527" s="195"/>
      <c r="D527" s="184" t="s">
        <v>133</v>
      </c>
      <c r="E527" s="196" t="s">
        <v>19</v>
      </c>
      <c r="F527" s="197" t="s">
        <v>150</v>
      </c>
      <c r="G527" s="195"/>
      <c r="H527" s="198">
        <v>9.02</v>
      </c>
      <c r="I527" s="199"/>
      <c r="J527" s="195"/>
      <c r="K527" s="195"/>
      <c r="L527" s="200"/>
      <c r="M527" s="201"/>
      <c r="N527" s="202"/>
      <c r="O527" s="202"/>
      <c r="P527" s="202"/>
      <c r="Q527" s="202"/>
      <c r="R527" s="202"/>
      <c r="S527" s="202"/>
      <c r="T527" s="203"/>
      <c r="AT527" s="204" t="s">
        <v>133</v>
      </c>
      <c r="AU527" s="204" t="s">
        <v>81</v>
      </c>
      <c r="AV527" s="12" t="s">
        <v>131</v>
      </c>
      <c r="AW527" s="12" t="s">
        <v>33</v>
      </c>
      <c r="AX527" s="12" t="s">
        <v>72</v>
      </c>
      <c r="AY527" s="204" t="s">
        <v>124</v>
      </c>
    </row>
    <row r="528" spans="2:65" s="11" customFormat="1" ht="11.25">
      <c r="B528" s="182"/>
      <c r="C528" s="183"/>
      <c r="D528" s="184" t="s">
        <v>133</v>
      </c>
      <c r="E528" s="185" t="s">
        <v>19</v>
      </c>
      <c r="F528" s="186" t="s">
        <v>680</v>
      </c>
      <c r="G528" s="183"/>
      <c r="H528" s="187">
        <v>10.372999999999999</v>
      </c>
      <c r="I528" s="188"/>
      <c r="J528" s="183"/>
      <c r="K528" s="183"/>
      <c r="L528" s="189"/>
      <c r="M528" s="190"/>
      <c r="N528" s="191"/>
      <c r="O528" s="191"/>
      <c r="P528" s="191"/>
      <c r="Q528" s="191"/>
      <c r="R528" s="191"/>
      <c r="S528" s="191"/>
      <c r="T528" s="192"/>
      <c r="AT528" s="193" t="s">
        <v>133</v>
      </c>
      <c r="AU528" s="193" t="s">
        <v>81</v>
      </c>
      <c r="AV528" s="11" t="s">
        <v>81</v>
      </c>
      <c r="AW528" s="11" t="s">
        <v>33</v>
      </c>
      <c r="AX528" s="11" t="s">
        <v>72</v>
      </c>
      <c r="AY528" s="193" t="s">
        <v>124</v>
      </c>
    </row>
    <row r="529" spans="2:65" s="12" customFormat="1" ht="11.25">
      <c r="B529" s="194"/>
      <c r="C529" s="195"/>
      <c r="D529" s="184" t="s">
        <v>133</v>
      </c>
      <c r="E529" s="196" t="s">
        <v>19</v>
      </c>
      <c r="F529" s="197" t="s">
        <v>150</v>
      </c>
      <c r="G529" s="195"/>
      <c r="H529" s="198">
        <v>10.372999999999999</v>
      </c>
      <c r="I529" s="199"/>
      <c r="J529" s="195"/>
      <c r="K529" s="195"/>
      <c r="L529" s="200"/>
      <c r="M529" s="201"/>
      <c r="N529" s="202"/>
      <c r="O529" s="202"/>
      <c r="P529" s="202"/>
      <c r="Q529" s="202"/>
      <c r="R529" s="202"/>
      <c r="S529" s="202"/>
      <c r="T529" s="203"/>
      <c r="AT529" s="204" t="s">
        <v>133</v>
      </c>
      <c r="AU529" s="204" t="s">
        <v>81</v>
      </c>
      <c r="AV529" s="12" t="s">
        <v>131</v>
      </c>
      <c r="AW529" s="12" t="s">
        <v>33</v>
      </c>
      <c r="AX529" s="12" t="s">
        <v>72</v>
      </c>
      <c r="AY529" s="204" t="s">
        <v>124</v>
      </c>
    </row>
    <row r="530" spans="2:65" s="11" customFormat="1" ht="11.25">
      <c r="B530" s="182"/>
      <c r="C530" s="183"/>
      <c r="D530" s="184" t="s">
        <v>133</v>
      </c>
      <c r="E530" s="185" t="s">
        <v>19</v>
      </c>
      <c r="F530" s="186" t="s">
        <v>681</v>
      </c>
      <c r="G530" s="183"/>
      <c r="H530" s="187">
        <v>10.5</v>
      </c>
      <c r="I530" s="188"/>
      <c r="J530" s="183"/>
      <c r="K530" s="183"/>
      <c r="L530" s="189"/>
      <c r="M530" s="190"/>
      <c r="N530" s="191"/>
      <c r="O530" s="191"/>
      <c r="P530" s="191"/>
      <c r="Q530" s="191"/>
      <c r="R530" s="191"/>
      <c r="S530" s="191"/>
      <c r="T530" s="192"/>
      <c r="AT530" s="193" t="s">
        <v>133</v>
      </c>
      <c r="AU530" s="193" t="s">
        <v>81</v>
      </c>
      <c r="AV530" s="11" t="s">
        <v>81</v>
      </c>
      <c r="AW530" s="11" t="s">
        <v>33</v>
      </c>
      <c r="AX530" s="11" t="s">
        <v>72</v>
      </c>
      <c r="AY530" s="193" t="s">
        <v>124</v>
      </c>
    </row>
    <row r="531" spans="2:65" s="12" customFormat="1" ht="11.25">
      <c r="B531" s="194"/>
      <c r="C531" s="195"/>
      <c r="D531" s="184" t="s">
        <v>133</v>
      </c>
      <c r="E531" s="196" t="s">
        <v>19</v>
      </c>
      <c r="F531" s="197" t="s">
        <v>150</v>
      </c>
      <c r="G531" s="195"/>
      <c r="H531" s="198">
        <v>10.5</v>
      </c>
      <c r="I531" s="199"/>
      <c r="J531" s="195"/>
      <c r="K531" s="195"/>
      <c r="L531" s="200"/>
      <c r="M531" s="201"/>
      <c r="N531" s="202"/>
      <c r="O531" s="202"/>
      <c r="P531" s="202"/>
      <c r="Q531" s="202"/>
      <c r="R531" s="202"/>
      <c r="S531" s="202"/>
      <c r="T531" s="203"/>
      <c r="AT531" s="204" t="s">
        <v>133</v>
      </c>
      <c r="AU531" s="204" t="s">
        <v>81</v>
      </c>
      <c r="AV531" s="12" t="s">
        <v>131</v>
      </c>
      <c r="AW531" s="12" t="s">
        <v>33</v>
      </c>
      <c r="AX531" s="12" t="s">
        <v>77</v>
      </c>
      <c r="AY531" s="204" t="s">
        <v>124</v>
      </c>
    </row>
    <row r="532" spans="2:65" s="1" customFormat="1" ht="16.5" customHeight="1">
      <c r="B532" s="34"/>
      <c r="C532" s="170" t="s">
        <v>682</v>
      </c>
      <c r="D532" s="170" t="s">
        <v>126</v>
      </c>
      <c r="E532" s="171" t="s">
        <v>683</v>
      </c>
      <c r="F532" s="172" t="s">
        <v>684</v>
      </c>
      <c r="G532" s="173" t="s">
        <v>259</v>
      </c>
      <c r="H532" s="174">
        <v>202.62</v>
      </c>
      <c r="I532" s="175"/>
      <c r="J532" s="176">
        <f>ROUND(I532*H532,2)</f>
        <v>0</v>
      </c>
      <c r="K532" s="172" t="s">
        <v>130</v>
      </c>
      <c r="L532" s="38"/>
      <c r="M532" s="177" t="s">
        <v>19</v>
      </c>
      <c r="N532" s="178" t="s">
        <v>43</v>
      </c>
      <c r="O532" s="60"/>
      <c r="P532" s="179">
        <f>O532*H532</f>
        <v>0</v>
      </c>
      <c r="Q532" s="179">
        <v>0</v>
      </c>
      <c r="R532" s="179">
        <f>Q532*H532</f>
        <v>0</v>
      </c>
      <c r="S532" s="179">
        <v>2.1299999999999999E-3</v>
      </c>
      <c r="T532" s="180">
        <f>S532*H532</f>
        <v>0.43158059999999998</v>
      </c>
      <c r="AR532" s="17" t="s">
        <v>205</v>
      </c>
      <c r="AT532" s="17" t="s">
        <v>126</v>
      </c>
      <c r="AU532" s="17" t="s">
        <v>81</v>
      </c>
      <c r="AY532" s="17" t="s">
        <v>124</v>
      </c>
      <c r="BE532" s="181">
        <f>IF(N532="základní",J532,0)</f>
        <v>0</v>
      </c>
      <c r="BF532" s="181">
        <f>IF(N532="snížená",J532,0)</f>
        <v>0</v>
      </c>
      <c r="BG532" s="181">
        <f>IF(N532="zákl. přenesená",J532,0)</f>
        <v>0</v>
      </c>
      <c r="BH532" s="181">
        <f>IF(N532="sníž. přenesená",J532,0)</f>
        <v>0</v>
      </c>
      <c r="BI532" s="181">
        <f>IF(N532="nulová",J532,0)</f>
        <v>0</v>
      </c>
      <c r="BJ532" s="17" t="s">
        <v>77</v>
      </c>
      <c r="BK532" s="181">
        <f>ROUND(I532*H532,2)</f>
        <v>0</v>
      </c>
      <c r="BL532" s="17" t="s">
        <v>205</v>
      </c>
      <c r="BM532" s="17" t="s">
        <v>685</v>
      </c>
    </row>
    <row r="533" spans="2:65" s="11" customFormat="1" ht="11.25">
      <c r="B533" s="182"/>
      <c r="C533" s="183"/>
      <c r="D533" s="184" t="s">
        <v>133</v>
      </c>
      <c r="E533" s="185" t="s">
        <v>19</v>
      </c>
      <c r="F533" s="186" t="s">
        <v>686</v>
      </c>
      <c r="G533" s="183"/>
      <c r="H533" s="187">
        <v>149.53</v>
      </c>
      <c r="I533" s="188"/>
      <c r="J533" s="183"/>
      <c r="K533" s="183"/>
      <c r="L533" s="189"/>
      <c r="M533" s="190"/>
      <c r="N533" s="191"/>
      <c r="O533" s="191"/>
      <c r="P533" s="191"/>
      <c r="Q533" s="191"/>
      <c r="R533" s="191"/>
      <c r="S533" s="191"/>
      <c r="T533" s="192"/>
      <c r="AT533" s="193" t="s">
        <v>133</v>
      </c>
      <c r="AU533" s="193" t="s">
        <v>81</v>
      </c>
      <c r="AV533" s="11" t="s">
        <v>81</v>
      </c>
      <c r="AW533" s="11" t="s">
        <v>33</v>
      </c>
      <c r="AX533" s="11" t="s">
        <v>72</v>
      </c>
      <c r="AY533" s="193" t="s">
        <v>124</v>
      </c>
    </row>
    <row r="534" spans="2:65" s="11" customFormat="1" ht="11.25">
      <c r="B534" s="182"/>
      <c r="C534" s="183"/>
      <c r="D534" s="184" t="s">
        <v>133</v>
      </c>
      <c r="E534" s="185" t="s">
        <v>19</v>
      </c>
      <c r="F534" s="186" t="s">
        <v>687</v>
      </c>
      <c r="G534" s="183"/>
      <c r="H534" s="187">
        <v>53.09</v>
      </c>
      <c r="I534" s="188"/>
      <c r="J534" s="183"/>
      <c r="K534" s="183"/>
      <c r="L534" s="189"/>
      <c r="M534" s="190"/>
      <c r="N534" s="191"/>
      <c r="O534" s="191"/>
      <c r="P534" s="191"/>
      <c r="Q534" s="191"/>
      <c r="R534" s="191"/>
      <c r="S534" s="191"/>
      <c r="T534" s="192"/>
      <c r="AT534" s="193" t="s">
        <v>133</v>
      </c>
      <c r="AU534" s="193" t="s">
        <v>81</v>
      </c>
      <c r="AV534" s="11" t="s">
        <v>81</v>
      </c>
      <c r="AW534" s="11" t="s">
        <v>33</v>
      </c>
      <c r="AX534" s="11" t="s">
        <v>72</v>
      </c>
      <c r="AY534" s="193" t="s">
        <v>124</v>
      </c>
    </row>
    <row r="535" spans="2:65" s="12" customFormat="1" ht="11.25">
      <c r="B535" s="194"/>
      <c r="C535" s="195"/>
      <c r="D535" s="184" t="s">
        <v>133</v>
      </c>
      <c r="E535" s="196" t="s">
        <v>19</v>
      </c>
      <c r="F535" s="197" t="s">
        <v>150</v>
      </c>
      <c r="G535" s="195"/>
      <c r="H535" s="198">
        <v>202.62</v>
      </c>
      <c r="I535" s="199"/>
      <c r="J535" s="195"/>
      <c r="K535" s="195"/>
      <c r="L535" s="200"/>
      <c r="M535" s="201"/>
      <c r="N535" s="202"/>
      <c r="O535" s="202"/>
      <c r="P535" s="202"/>
      <c r="Q535" s="202"/>
      <c r="R535" s="202"/>
      <c r="S535" s="202"/>
      <c r="T535" s="203"/>
      <c r="AT535" s="204" t="s">
        <v>133</v>
      </c>
      <c r="AU535" s="204" t="s">
        <v>81</v>
      </c>
      <c r="AV535" s="12" t="s">
        <v>131</v>
      </c>
      <c r="AW535" s="12" t="s">
        <v>33</v>
      </c>
      <c r="AX535" s="12" t="s">
        <v>77</v>
      </c>
      <c r="AY535" s="204" t="s">
        <v>124</v>
      </c>
    </row>
    <row r="536" spans="2:65" s="1" customFormat="1" ht="16.5" customHeight="1">
      <c r="B536" s="34"/>
      <c r="C536" s="170" t="s">
        <v>688</v>
      </c>
      <c r="D536" s="170" t="s">
        <v>126</v>
      </c>
      <c r="E536" s="171" t="s">
        <v>689</v>
      </c>
      <c r="F536" s="172" t="s">
        <v>690</v>
      </c>
      <c r="G536" s="173" t="s">
        <v>259</v>
      </c>
      <c r="H536" s="174">
        <v>54.93</v>
      </c>
      <c r="I536" s="175"/>
      <c r="J536" s="176">
        <f>ROUND(I536*H536,2)</f>
        <v>0</v>
      </c>
      <c r="K536" s="172" t="s">
        <v>130</v>
      </c>
      <c r="L536" s="38"/>
      <c r="M536" s="177" t="s">
        <v>19</v>
      </c>
      <c r="N536" s="178" t="s">
        <v>43</v>
      </c>
      <c r="O536" s="60"/>
      <c r="P536" s="179">
        <f>O536*H536</f>
        <v>0</v>
      </c>
      <c r="Q536" s="179">
        <v>0</v>
      </c>
      <c r="R536" s="179">
        <f>Q536*H536</f>
        <v>0</v>
      </c>
      <c r="S536" s="179">
        <v>4.9699999999999996E-3</v>
      </c>
      <c r="T536" s="180">
        <f>S536*H536</f>
        <v>0.27300209999999997</v>
      </c>
      <c r="AR536" s="17" t="s">
        <v>205</v>
      </c>
      <c r="AT536" s="17" t="s">
        <v>126</v>
      </c>
      <c r="AU536" s="17" t="s">
        <v>81</v>
      </c>
      <c r="AY536" s="17" t="s">
        <v>124</v>
      </c>
      <c r="BE536" s="181">
        <f>IF(N536="základní",J536,0)</f>
        <v>0</v>
      </c>
      <c r="BF536" s="181">
        <f>IF(N536="snížená",J536,0)</f>
        <v>0</v>
      </c>
      <c r="BG536" s="181">
        <f>IF(N536="zákl. přenesená",J536,0)</f>
        <v>0</v>
      </c>
      <c r="BH536" s="181">
        <f>IF(N536="sníž. přenesená",J536,0)</f>
        <v>0</v>
      </c>
      <c r="BI536" s="181">
        <f>IF(N536="nulová",J536,0)</f>
        <v>0</v>
      </c>
      <c r="BJ536" s="17" t="s">
        <v>77</v>
      </c>
      <c r="BK536" s="181">
        <f>ROUND(I536*H536,2)</f>
        <v>0</v>
      </c>
      <c r="BL536" s="17" t="s">
        <v>205</v>
      </c>
      <c r="BM536" s="17" t="s">
        <v>691</v>
      </c>
    </row>
    <row r="537" spans="2:65" s="11" customFormat="1" ht="11.25">
      <c r="B537" s="182"/>
      <c r="C537" s="183"/>
      <c r="D537" s="184" t="s">
        <v>133</v>
      </c>
      <c r="E537" s="185" t="s">
        <v>19</v>
      </c>
      <c r="F537" s="186" t="s">
        <v>692</v>
      </c>
      <c r="G537" s="183"/>
      <c r="H537" s="187">
        <v>45.91</v>
      </c>
      <c r="I537" s="188"/>
      <c r="J537" s="183"/>
      <c r="K537" s="183"/>
      <c r="L537" s="189"/>
      <c r="M537" s="190"/>
      <c r="N537" s="191"/>
      <c r="O537" s="191"/>
      <c r="P537" s="191"/>
      <c r="Q537" s="191"/>
      <c r="R537" s="191"/>
      <c r="S537" s="191"/>
      <c r="T537" s="192"/>
      <c r="AT537" s="193" t="s">
        <v>133</v>
      </c>
      <c r="AU537" s="193" t="s">
        <v>81</v>
      </c>
      <c r="AV537" s="11" t="s">
        <v>81</v>
      </c>
      <c r="AW537" s="11" t="s">
        <v>33</v>
      </c>
      <c r="AX537" s="11" t="s">
        <v>72</v>
      </c>
      <c r="AY537" s="193" t="s">
        <v>124</v>
      </c>
    </row>
    <row r="538" spans="2:65" s="11" customFormat="1" ht="11.25">
      <c r="B538" s="182"/>
      <c r="C538" s="183"/>
      <c r="D538" s="184" t="s">
        <v>133</v>
      </c>
      <c r="E538" s="185" t="s">
        <v>19</v>
      </c>
      <c r="F538" s="186" t="s">
        <v>693</v>
      </c>
      <c r="G538" s="183"/>
      <c r="H538" s="187">
        <v>9.02</v>
      </c>
      <c r="I538" s="188"/>
      <c r="J538" s="183"/>
      <c r="K538" s="183"/>
      <c r="L538" s="189"/>
      <c r="M538" s="190"/>
      <c r="N538" s="191"/>
      <c r="O538" s="191"/>
      <c r="P538" s="191"/>
      <c r="Q538" s="191"/>
      <c r="R538" s="191"/>
      <c r="S538" s="191"/>
      <c r="T538" s="192"/>
      <c r="AT538" s="193" t="s">
        <v>133</v>
      </c>
      <c r="AU538" s="193" t="s">
        <v>81</v>
      </c>
      <c r="AV538" s="11" t="s">
        <v>81</v>
      </c>
      <c r="AW538" s="11" t="s">
        <v>33</v>
      </c>
      <c r="AX538" s="11" t="s">
        <v>72</v>
      </c>
      <c r="AY538" s="193" t="s">
        <v>124</v>
      </c>
    </row>
    <row r="539" spans="2:65" s="12" customFormat="1" ht="11.25">
      <c r="B539" s="194"/>
      <c r="C539" s="195"/>
      <c r="D539" s="184" t="s">
        <v>133</v>
      </c>
      <c r="E539" s="196" t="s">
        <v>19</v>
      </c>
      <c r="F539" s="197" t="s">
        <v>150</v>
      </c>
      <c r="G539" s="195"/>
      <c r="H539" s="198">
        <v>54.93</v>
      </c>
      <c r="I539" s="199"/>
      <c r="J539" s="195"/>
      <c r="K539" s="195"/>
      <c r="L539" s="200"/>
      <c r="M539" s="201"/>
      <c r="N539" s="202"/>
      <c r="O539" s="202"/>
      <c r="P539" s="202"/>
      <c r="Q539" s="202"/>
      <c r="R539" s="202"/>
      <c r="S539" s="202"/>
      <c r="T539" s="203"/>
      <c r="AT539" s="204" t="s">
        <v>133</v>
      </c>
      <c r="AU539" s="204" t="s">
        <v>81</v>
      </c>
      <c r="AV539" s="12" t="s">
        <v>131</v>
      </c>
      <c r="AW539" s="12" t="s">
        <v>33</v>
      </c>
      <c r="AX539" s="12" t="s">
        <v>77</v>
      </c>
      <c r="AY539" s="204" t="s">
        <v>124</v>
      </c>
    </row>
    <row r="540" spans="2:65" s="1" customFormat="1" ht="16.5" customHeight="1">
      <c r="B540" s="34"/>
      <c r="C540" s="170" t="s">
        <v>694</v>
      </c>
      <c r="D540" s="170" t="s">
        <v>126</v>
      </c>
      <c r="E540" s="171" t="s">
        <v>695</v>
      </c>
      <c r="F540" s="172" t="s">
        <v>696</v>
      </c>
      <c r="G540" s="173" t="s">
        <v>259</v>
      </c>
      <c r="H540" s="174">
        <v>1</v>
      </c>
      <c r="I540" s="175"/>
      <c r="J540" s="176">
        <f>ROUND(I540*H540,2)</f>
        <v>0</v>
      </c>
      <c r="K540" s="172" t="s">
        <v>130</v>
      </c>
      <c r="L540" s="38"/>
      <c r="M540" s="177" t="s">
        <v>19</v>
      </c>
      <c r="N540" s="178" t="s">
        <v>43</v>
      </c>
      <c r="O540" s="60"/>
      <c r="P540" s="179">
        <f>O540*H540</f>
        <v>0</v>
      </c>
      <c r="Q540" s="179">
        <v>0</v>
      </c>
      <c r="R540" s="179">
        <f>Q540*H540</f>
        <v>0</v>
      </c>
      <c r="S540" s="179">
        <v>6.7000000000000002E-3</v>
      </c>
      <c r="T540" s="180">
        <f>S540*H540</f>
        <v>6.7000000000000002E-3</v>
      </c>
      <c r="AR540" s="17" t="s">
        <v>205</v>
      </c>
      <c r="AT540" s="17" t="s">
        <v>126</v>
      </c>
      <c r="AU540" s="17" t="s">
        <v>81</v>
      </c>
      <c r="AY540" s="17" t="s">
        <v>124</v>
      </c>
      <c r="BE540" s="181">
        <f>IF(N540="základní",J540,0)</f>
        <v>0</v>
      </c>
      <c r="BF540" s="181">
        <f>IF(N540="snížená",J540,0)</f>
        <v>0</v>
      </c>
      <c r="BG540" s="181">
        <f>IF(N540="zákl. přenesená",J540,0)</f>
        <v>0</v>
      </c>
      <c r="BH540" s="181">
        <f>IF(N540="sníž. přenesená",J540,0)</f>
        <v>0</v>
      </c>
      <c r="BI540" s="181">
        <f>IF(N540="nulová",J540,0)</f>
        <v>0</v>
      </c>
      <c r="BJ540" s="17" t="s">
        <v>77</v>
      </c>
      <c r="BK540" s="181">
        <f>ROUND(I540*H540,2)</f>
        <v>0</v>
      </c>
      <c r="BL540" s="17" t="s">
        <v>205</v>
      </c>
      <c r="BM540" s="17" t="s">
        <v>697</v>
      </c>
    </row>
    <row r="541" spans="2:65" s="1" customFormat="1" ht="16.5" customHeight="1">
      <c r="B541" s="34"/>
      <c r="C541" s="170" t="s">
        <v>698</v>
      </c>
      <c r="D541" s="170" t="s">
        <v>126</v>
      </c>
      <c r="E541" s="171" t="s">
        <v>699</v>
      </c>
      <c r="F541" s="172" t="s">
        <v>700</v>
      </c>
      <c r="G541" s="173" t="s">
        <v>259</v>
      </c>
      <c r="H541" s="174">
        <v>68.5</v>
      </c>
      <c r="I541" s="175"/>
      <c r="J541" s="176">
        <f>ROUND(I541*H541,2)</f>
        <v>0</v>
      </c>
      <c r="K541" s="172" t="s">
        <v>130</v>
      </c>
      <c r="L541" s="38"/>
      <c r="M541" s="177" t="s">
        <v>19</v>
      </c>
      <c r="N541" s="178" t="s">
        <v>43</v>
      </c>
      <c r="O541" s="60"/>
      <c r="P541" s="179">
        <f>O541*H541</f>
        <v>0</v>
      </c>
      <c r="Q541" s="179">
        <v>6.6E-4</v>
      </c>
      <c r="R541" s="179">
        <f>Q541*H541</f>
        <v>4.521E-2</v>
      </c>
      <c r="S541" s="179">
        <v>0</v>
      </c>
      <c r="T541" s="180">
        <f>S541*H541</f>
        <v>0</v>
      </c>
      <c r="AR541" s="17" t="s">
        <v>205</v>
      </c>
      <c r="AT541" s="17" t="s">
        <v>126</v>
      </c>
      <c r="AU541" s="17" t="s">
        <v>81</v>
      </c>
      <c r="AY541" s="17" t="s">
        <v>124</v>
      </c>
      <c r="BE541" s="181">
        <f>IF(N541="základní",J541,0)</f>
        <v>0</v>
      </c>
      <c r="BF541" s="181">
        <f>IF(N541="snížená",J541,0)</f>
        <v>0</v>
      </c>
      <c r="BG541" s="181">
        <f>IF(N541="zákl. přenesená",J541,0)</f>
        <v>0</v>
      </c>
      <c r="BH541" s="181">
        <f>IF(N541="sníž. přenesená",J541,0)</f>
        <v>0</v>
      </c>
      <c r="BI541" s="181">
        <f>IF(N541="nulová",J541,0)</f>
        <v>0</v>
      </c>
      <c r="BJ541" s="17" t="s">
        <v>77</v>
      </c>
      <c r="BK541" s="181">
        <f>ROUND(I541*H541,2)</f>
        <v>0</v>
      </c>
      <c r="BL541" s="17" t="s">
        <v>205</v>
      </c>
      <c r="BM541" s="17" t="s">
        <v>701</v>
      </c>
    </row>
    <row r="542" spans="2:65" s="13" customFormat="1" ht="11.25">
      <c r="B542" s="215"/>
      <c r="C542" s="216"/>
      <c r="D542" s="184" t="s">
        <v>133</v>
      </c>
      <c r="E542" s="217" t="s">
        <v>19</v>
      </c>
      <c r="F542" s="218" t="s">
        <v>702</v>
      </c>
      <c r="G542" s="216"/>
      <c r="H542" s="217" t="s">
        <v>19</v>
      </c>
      <c r="I542" s="219"/>
      <c r="J542" s="216"/>
      <c r="K542" s="216"/>
      <c r="L542" s="220"/>
      <c r="M542" s="221"/>
      <c r="N542" s="222"/>
      <c r="O542" s="222"/>
      <c r="P542" s="222"/>
      <c r="Q542" s="222"/>
      <c r="R542" s="222"/>
      <c r="S542" s="222"/>
      <c r="T542" s="223"/>
      <c r="AT542" s="224" t="s">
        <v>133</v>
      </c>
      <c r="AU542" s="224" t="s">
        <v>81</v>
      </c>
      <c r="AV542" s="13" t="s">
        <v>77</v>
      </c>
      <c r="AW542" s="13" t="s">
        <v>33</v>
      </c>
      <c r="AX542" s="13" t="s">
        <v>72</v>
      </c>
      <c r="AY542" s="224" t="s">
        <v>124</v>
      </c>
    </row>
    <row r="543" spans="2:65" s="13" customFormat="1" ht="11.25">
      <c r="B543" s="215"/>
      <c r="C543" s="216"/>
      <c r="D543" s="184" t="s">
        <v>133</v>
      </c>
      <c r="E543" s="217" t="s">
        <v>19</v>
      </c>
      <c r="F543" s="218" t="s">
        <v>487</v>
      </c>
      <c r="G543" s="216"/>
      <c r="H543" s="217" t="s">
        <v>19</v>
      </c>
      <c r="I543" s="219"/>
      <c r="J543" s="216"/>
      <c r="K543" s="216"/>
      <c r="L543" s="220"/>
      <c r="M543" s="221"/>
      <c r="N543" s="222"/>
      <c r="O543" s="222"/>
      <c r="P543" s="222"/>
      <c r="Q543" s="222"/>
      <c r="R543" s="222"/>
      <c r="S543" s="222"/>
      <c r="T543" s="223"/>
      <c r="AT543" s="224" t="s">
        <v>133</v>
      </c>
      <c r="AU543" s="224" t="s">
        <v>81</v>
      </c>
      <c r="AV543" s="13" t="s">
        <v>77</v>
      </c>
      <c r="AW543" s="13" t="s">
        <v>33</v>
      </c>
      <c r="AX543" s="13" t="s">
        <v>72</v>
      </c>
      <c r="AY543" s="224" t="s">
        <v>124</v>
      </c>
    </row>
    <row r="544" spans="2:65" s="11" customFormat="1" ht="11.25">
      <c r="B544" s="182"/>
      <c r="C544" s="183"/>
      <c r="D544" s="184" t="s">
        <v>133</v>
      </c>
      <c r="E544" s="185" t="s">
        <v>19</v>
      </c>
      <c r="F544" s="186" t="s">
        <v>703</v>
      </c>
      <c r="G544" s="183"/>
      <c r="H544" s="187">
        <v>18.45</v>
      </c>
      <c r="I544" s="188"/>
      <c r="J544" s="183"/>
      <c r="K544" s="183"/>
      <c r="L544" s="189"/>
      <c r="M544" s="190"/>
      <c r="N544" s="191"/>
      <c r="O544" s="191"/>
      <c r="P544" s="191"/>
      <c r="Q544" s="191"/>
      <c r="R544" s="191"/>
      <c r="S544" s="191"/>
      <c r="T544" s="192"/>
      <c r="AT544" s="193" t="s">
        <v>133</v>
      </c>
      <c r="AU544" s="193" t="s">
        <v>81</v>
      </c>
      <c r="AV544" s="11" t="s">
        <v>81</v>
      </c>
      <c r="AW544" s="11" t="s">
        <v>33</v>
      </c>
      <c r="AX544" s="11" t="s">
        <v>72</v>
      </c>
      <c r="AY544" s="193" t="s">
        <v>124</v>
      </c>
    </row>
    <row r="545" spans="2:65" s="13" customFormat="1" ht="11.25">
      <c r="B545" s="215"/>
      <c r="C545" s="216"/>
      <c r="D545" s="184" t="s">
        <v>133</v>
      </c>
      <c r="E545" s="217" t="s">
        <v>19</v>
      </c>
      <c r="F545" s="218" t="s">
        <v>508</v>
      </c>
      <c r="G545" s="216"/>
      <c r="H545" s="217" t="s">
        <v>19</v>
      </c>
      <c r="I545" s="219"/>
      <c r="J545" s="216"/>
      <c r="K545" s="216"/>
      <c r="L545" s="220"/>
      <c r="M545" s="221"/>
      <c r="N545" s="222"/>
      <c r="O545" s="222"/>
      <c r="P545" s="222"/>
      <c r="Q545" s="222"/>
      <c r="R545" s="222"/>
      <c r="S545" s="222"/>
      <c r="T545" s="223"/>
      <c r="AT545" s="224" t="s">
        <v>133</v>
      </c>
      <c r="AU545" s="224" t="s">
        <v>81</v>
      </c>
      <c r="AV545" s="13" t="s">
        <v>77</v>
      </c>
      <c r="AW545" s="13" t="s">
        <v>33</v>
      </c>
      <c r="AX545" s="13" t="s">
        <v>72</v>
      </c>
      <c r="AY545" s="224" t="s">
        <v>124</v>
      </c>
    </row>
    <row r="546" spans="2:65" s="11" customFormat="1" ht="11.25">
      <c r="B546" s="182"/>
      <c r="C546" s="183"/>
      <c r="D546" s="184" t="s">
        <v>133</v>
      </c>
      <c r="E546" s="185" t="s">
        <v>19</v>
      </c>
      <c r="F546" s="186" t="s">
        <v>704</v>
      </c>
      <c r="G546" s="183"/>
      <c r="H546" s="187">
        <v>8.19</v>
      </c>
      <c r="I546" s="188"/>
      <c r="J546" s="183"/>
      <c r="K546" s="183"/>
      <c r="L546" s="189"/>
      <c r="M546" s="190"/>
      <c r="N546" s="191"/>
      <c r="O546" s="191"/>
      <c r="P546" s="191"/>
      <c r="Q546" s="191"/>
      <c r="R546" s="191"/>
      <c r="S546" s="191"/>
      <c r="T546" s="192"/>
      <c r="AT546" s="193" t="s">
        <v>133</v>
      </c>
      <c r="AU546" s="193" t="s">
        <v>81</v>
      </c>
      <c r="AV546" s="11" t="s">
        <v>81</v>
      </c>
      <c r="AW546" s="11" t="s">
        <v>33</v>
      </c>
      <c r="AX546" s="11" t="s">
        <v>72</v>
      </c>
      <c r="AY546" s="193" t="s">
        <v>124</v>
      </c>
    </row>
    <row r="547" spans="2:65" s="13" customFormat="1" ht="11.25">
      <c r="B547" s="215"/>
      <c r="C547" s="216"/>
      <c r="D547" s="184" t="s">
        <v>133</v>
      </c>
      <c r="E547" s="217" t="s">
        <v>19</v>
      </c>
      <c r="F547" s="218" t="s">
        <v>465</v>
      </c>
      <c r="G547" s="216"/>
      <c r="H547" s="217" t="s">
        <v>19</v>
      </c>
      <c r="I547" s="219"/>
      <c r="J547" s="216"/>
      <c r="K547" s="216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133</v>
      </c>
      <c r="AU547" s="224" t="s">
        <v>81</v>
      </c>
      <c r="AV547" s="13" t="s">
        <v>77</v>
      </c>
      <c r="AW547" s="13" t="s">
        <v>33</v>
      </c>
      <c r="AX547" s="13" t="s">
        <v>72</v>
      </c>
      <c r="AY547" s="224" t="s">
        <v>124</v>
      </c>
    </row>
    <row r="548" spans="2:65" s="11" customFormat="1" ht="11.25">
      <c r="B548" s="182"/>
      <c r="C548" s="183"/>
      <c r="D548" s="184" t="s">
        <v>133</v>
      </c>
      <c r="E548" s="185" t="s">
        <v>19</v>
      </c>
      <c r="F548" s="186" t="s">
        <v>705</v>
      </c>
      <c r="G548" s="183"/>
      <c r="H548" s="187">
        <v>32.9</v>
      </c>
      <c r="I548" s="188"/>
      <c r="J548" s="183"/>
      <c r="K548" s="183"/>
      <c r="L548" s="189"/>
      <c r="M548" s="190"/>
      <c r="N548" s="191"/>
      <c r="O548" s="191"/>
      <c r="P548" s="191"/>
      <c r="Q548" s="191"/>
      <c r="R548" s="191"/>
      <c r="S548" s="191"/>
      <c r="T548" s="192"/>
      <c r="AT548" s="193" t="s">
        <v>133</v>
      </c>
      <c r="AU548" s="193" t="s">
        <v>81</v>
      </c>
      <c r="AV548" s="11" t="s">
        <v>81</v>
      </c>
      <c r="AW548" s="11" t="s">
        <v>33</v>
      </c>
      <c r="AX548" s="11" t="s">
        <v>72</v>
      </c>
      <c r="AY548" s="193" t="s">
        <v>124</v>
      </c>
    </row>
    <row r="549" spans="2:65" s="12" customFormat="1" ht="11.25">
      <c r="B549" s="194"/>
      <c r="C549" s="195"/>
      <c r="D549" s="184" t="s">
        <v>133</v>
      </c>
      <c r="E549" s="196" t="s">
        <v>19</v>
      </c>
      <c r="F549" s="197" t="s">
        <v>150</v>
      </c>
      <c r="G549" s="195"/>
      <c r="H549" s="198">
        <v>59.54</v>
      </c>
      <c r="I549" s="199"/>
      <c r="J549" s="195"/>
      <c r="K549" s="195"/>
      <c r="L549" s="200"/>
      <c r="M549" s="201"/>
      <c r="N549" s="202"/>
      <c r="O549" s="202"/>
      <c r="P549" s="202"/>
      <c r="Q549" s="202"/>
      <c r="R549" s="202"/>
      <c r="S549" s="202"/>
      <c r="T549" s="203"/>
      <c r="AT549" s="204" t="s">
        <v>133</v>
      </c>
      <c r="AU549" s="204" t="s">
        <v>81</v>
      </c>
      <c r="AV549" s="12" t="s">
        <v>131</v>
      </c>
      <c r="AW549" s="12" t="s">
        <v>33</v>
      </c>
      <c r="AX549" s="12" t="s">
        <v>72</v>
      </c>
      <c r="AY549" s="204" t="s">
        <v>124</v>
      </c>
    </row>
    <row r="550" spans="2:65" s="11" customFormat="1" ht="11.25">
      <c r="B550" s="182"/>
      <c r="C550" s="183"/>
      <c r="D550" s="184" t="s">
        <v>133</v>
      </c>
      <c r="E550" s="185" t="s">
        <v>19</v>
      </c>
      <c r="F550" s="186" t="s">
        <v>706</v>
      </c>
      <c r="G550" s="183"/>
      <c r="H550" s="187">
        <v>68.471000000000004</v>
      </c>
      <c r="I550" s="188"/>
      <c r="J550" s="183"/>
      <c r="K550" s="183"/>
      <c r="L550" s="189"/>
      <c r="M550" s="190"/>
      <c r="N550" s="191"/>
      <c r="O550" s="191"/>
      <c r="P550" s="191"/>
      <c r="Q550" s="191"/>
      <c r="R550" s="191"/>
      <c r="S550" s="191"/>
      <c r="T550" s="192"/>
      <c r="AT550" s="193" t="s">
        <v>133</v>
      </c>
      <c r="AU550" s="193" t="s">
        <v>81</v>
      </c>
      <c r="AV550" s="11" t="s">
        <v>81</v>
      </c>
      <c r="AW550" s="11" t="s">
        <v>33</v>
      </c>
      <c r="AX550" s="11" t="s">
        <v>72</v>
      </c>
      <c r="AY550" s="193" t="s">
        <v>124</v>
      </c>
    </row>
    <row r="551" spans="2:65" s="12" customFormat="1" ht="11.25">
      <c r="B551" s="194"/>
      <c r="C551" s="195"/>
      <c r="D551" s="184" t="s">
        <v>133</v>
      </c>
      <c r="E551" s="196" t="s">
        <v>19</v>
      </c>
      <c r="F551" s="197" t="s">
        <v>150</v>
      </c>
      <c r="G551" s="195"/>
      <c r="H551" s="198">
        <v>68.471000000000004</v>
      </c>
      <c r="I551" s="199"/>
      <c r="J551" s="195"/>
      <c r="K551" s="195"/>
      <c r="L551" s="200"/>
      <c r="M551" s="201"/>
      <c r="N551" s="202"/>
      <c r="O551" s="202"/>
      <c r="P551" s="202"/>
      <c r="Q551" s="202"/>
      <c r="R551" s="202"/>
      <c r="S551" s="202"/>
      <c r="T551" s="203"/>
      <c r="AT551" s="204" t="s">
        <v>133</v>
      </c>
      <c r="AU551" s="204" t="s">
        <v>81</v>
      </c>
      <c r="AV551" s="12" t="s">
        <v>131</v>
      </c>
      <c r="AW551" s="12" t="s">
        <v>33</v>
      </c>
      <c r="AX551" s="12" t="s">
        <v>72</v>
      </c>
      <c r="AY551" s="204" t="s">
        <v>124</v>
      </c>
    </row>
    <row r="552" spans="2:65" s="11" customFormat="1" ht="11.25">
      <c r="B552" s="182"/>
      <c r="C552" s="183"/>
      <c r="D552" s="184" t="s">
        <v>133</v>
      </c>
      <c r="E552" s="185" t="s">
        <v>19</v>
      </c>
      <c r="F552" s="186" t="s">
        <v>707</v>
      </c>
      <c r="G552" s="183"/>
      <c r="H552" s="187">
        <v>68.5</v>
      </c>
      <c r="I552" s="188"/>
      <c r="J552" s="183"/>
      <c r="K552" s="183"/>
      <c r="L552" s="189"/>
      <c r="M552" s="190"/>
      <c r="N552" s="191"/>
      <c r="O552" s="191"/>
      <c r="P552" s="191"/>
      <c r="Q552" s="191"/>
      <c r="R552" s="191"/>
      <c r="S552" s="191"/>
      <c r="T552" s="192"/>
      <c r="AT552" s="193" t="s">
        <v>133</v>
      </c>
      <c r="AU552" s="193" t="s">
        <v>81</v>
      </c>
      <c r="AV552" s="11" t="s">
        <v>81</v>
      </c>
      <c r="AW552" s="11" t="s">
        <v>33</v>
      </c>
      <c r="AX552" s="11" t="s">
        <v>72</v>
      </c>
      <c r="AY552" s="193" t="s">
        <v>124</v>
      </c>
    </row>
    <row r="553" spans="2:65" s="12" customFormat="1" ht="11.25">
      <c r="B553" s="194"/>
      <c r="C553" s="195"/>
      <c r="D553" s="184" t="s">
        <v>133</v>
      </c>
      <c r="E553" s="196" t="s">
        <v>19</v>
      </c>
      <c r="F553" s="197" t="s">
        <v>150</v>
      </c>
      <c r="G553" s="195"/>
      <c r="H553" s="198">
        <v>68.5</v>
      </c>
      <c r="I553" s="199"/>
      <c r="J553" s="195"/>
      <c r="K553" s="195"/>
      <c r="L553" s="200"/>
      <c r="M553" s="201"/>
      <c r="N553" s="202"/>
      <c r="O553" s="202"/>
      <c r="P553" s="202"/>
      <c r="Q553" s="202"/>
      <c r="R553" s="202"/>
      <c r="S553" s="202"/>
      <c r="T553" s="203"/>
      <c r="AT553" s="204" t="s">
        <v>133</v>
      </c>
      <c r="AU553" s="204" t="s">
        <v>81</v>
      </c>
      <c r="AV553" s="12" t="s">
        <v>131</v>
      </c>
      <c r="AW553" s="12" t="s">
        <v>33</v>
      </c>
      <c r="AX553" s="12" t="s">
        <v>77</v>
      </c>
      <c r="AY553" s="204" t="s">
        <v>124</v>
      </c>
    </row>
    <row r="554" spans="2:65" s="1" customFormat="1" ht="16.5" customHeight="1">
      <c r="B554" s="34"/>
      <c r="C554" s="170" t="s">
        <v>708</v>
      </c>
      <c r="D554" s="170" t="s">
        <v>126</v>
      </c>
      <c r="E554" s="171" t="s">
        <v>709</v>
      </c>
      <c r="F554" s="172" t="s">
        <v>710</v>
      </c>
      <c r="G554" s="173" t="s">
        <v>259</v>
      </c>
      <c r="H554" s="174">
        <v>86.5</v>
      </c>
      <c r="I554" s="175"/>
      <c r="J554" s="176">
        <f>ROUND(I554*H554,2)</f>
        <v>0</v>
      </c>
      <c r="K554" s="172" t="s">
        <v>130</v>
      </c>
      <c r="L554" s="38"/>
      <c r="M554" s="177" t="s">
        <v>19</v>
      </c>
      <c r="N554" s="178" t="s">
        <v>43</v>
      </c>
      <c r="O554" s="60"/>
      <c r="P554" s="179">
        <f>O554*H554</f>
        <v>0</v>
      </c>
      <c r="Q554" s="179">
        <v>9.1E-4</v>
      </c>
      <c r="R554" s="179">
        <f>Q554*H554</f>
        <v>7.8714999999999993E-2</v>
      </c>
      <c r="S554" s="179">
        <v>0</v>
      </c>
      <c r="T554" s="180">
        <f>S554*H554</f>
        <v>0</v>
      </c>
      <c r="AR554" s="17" t="s">
        <v>205</v>
      </c>
      <c r="AT554" s="17" t="s">
        <v>126</v>
      </c>
      <c r="AU554" s="17" t="s">
        <v>81</v>
      </c>
      <c r="AY554" s="17" t="s">
        <v>124</v>
      </c>
      <c r="BE554" s="181">
        <f>IF(N554="základní",J554,0)</f>
        <v>0</v>
      </c>
      <c r="BF554" s="181">
        <f>IF(N554="snížená",J554,0)</f>
        <v>0</v>
      </c>
      <c r="BG554" s="181">
        <f>IF(N554="zákl. přenesená",J554,0)</f>
        <v>0</v>
      </c>
      <c r="BH554" s="181">
        <f>IF(N554="sníž. přenesená",J554,0)</f>
        <v>0</v>
      </c>
      <c r="BI554" s="181">
        <f>IF(N554="nulová",J554,0)</f>
        <v>0</v>
      </c>
      <c r="BJ554" s="17" t="s">
        <v>77</v>
      </c>
      <c r="BK554" s="181">
        <f>ROUND(I554*H554,2)</f>
        <v>0</v>
      </c>
      <c r="BL554" s="17" t="s">
        <v>205</v>
      </c>
      <c r="BM554" s="17" t="s">
        <v>711</v>
      </c>
    </row>
    <row r="555" spans="2:65" s="13" customFormat="1" ht="11.25">
      <c r="B555" s="215"/>
      <c r="C555" s="216"/>
      <c r="D555" s="184" t="s">
        <v>133</v>
      </c>
      <c r="E555" s="217" t="s">
        <v>19</v>
      </c>
      <c r="F555" s="218" t="s">
        <v>702</v>
      </c>
      <c r="G555" s="216"/>
      <c r="H555" s="217" t="s">
        <v>19</v>
      </c>
      <c r="I555" s="219"/>
      <c r="J555" s="216"/>
      <c r="K555" s="216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133</v>
      </c>
      <c r="AU555" s="224" t="s">
        <v>81</v>
      </c>
      <c r="AV555" s="13" t="s">
        <v>77</v>
      </c>
      <c r="AW555" s="13" t="s">
        <v>33</v>
      </c>
      <c r="AX555" s="13" t="s">
        <v>72</v>
      </c>
      <c r="AY555" s="224" t="s">
        <v>124</v>
      </c>
    </row>
    <row r="556" spans="2:65" s="13" customFormat="1" ht="11.25">
      <c r="B556" s="215"/>
      <c r="C556" s="216"/>
      <c r="D556" s="184" t="s">
        <v>133</v>
      </c>
      <c r="E556" s="217" t="s">
        <v>19</v>
      </c>
      <c r="F556" s="218" t="s">
        <v>712</v>
      </c>
      <c r="G556" s="216"/>
      <c r="H556" s="217" t="s">
        <v>19</v>
      </c>
      <c r="I556" s="219"/>
      <c r="J556" s="216"/>
      <c r="K556" s="216"/>
      <c r="L556" s="220"/>
      <c r="M556" s="221"/>
      <c r="N556" s="222"/>
      <c r="O556" s="222"/>
      <c r="P556" s="222"/>
      <c r="Q556" s="222"/>
      <c r="R556" s="222"/>
      <c r="S556" s="222"/>
      <c r="T556" s="223"/>
      <c r="AT556" s="224" t="s">
        <v>133</v>
      </c>
      <c r="AU556" s="224" t="s">
        <v>81</v>
      </c>
      <c r="AV556" s="13" t="s">
        <v>77</v>
      </c>
      <c r="AW556" s="13" t="s">
        <v>33</v>
      </c>
      <c r="AX556" s="13" t="s">
        <v>72</v>
      </c>
      <c r="AY556" s="224" t="s">
        <v>124</v>
      </c>
    </row>
    <row r="557" spans="2:65" s="13" customFormat="1" ht="11.25">
      <c r="B557" s="215"/>
      <c r="C557" s="216"/>
      <c r="D557" s="184" t="s">
        <v>133</v>
      </c>
      <c r="E557" s="217" t="s">
        <v>19</v>
      </c>
      <c r="F557" s="218" t="s">
        <v>487</v>
      </c>
      <c r="G557" s="216"/>
      <c r="H557" s="217" t="s">
        <v>19</v>
      </c>
      <c r="I557" s="219"/>
      <c r="J557" s="216"/>
      <c r="K557" s="216"/>
      <c r="L557" s="220"/>
      <c r="M557" s="221"/>
      <c r="N557" s="222"/>
      <c r="O557" s="222"/>
      <c r="P557" s="222"/>
      <c r="Q557" s="222"/>
      <c r="R557" s="222"/>
      <c r="S557" s="222"/>
      <c r="T557" s="223"/>
      <c r="AT557" s="224" t="s">
        <v>133</v>
      </c>
      <c r="AU557" s="224" t="s">
        <v>81</v>
      </c>
      <c r="AV557" s="13" t="s">
        <v>77</v>
      </c>
      <c r="AW557" s="13" t="s">
        <v>33</v>
      </c>
      <c r="AX557" s="13" t="s">
        <v>72</v>
      </c>
      <c r="AY557" s="224" t="s">
        <v>124</v>
      </c>
    </row>
    <row r="558" spans="2:65" s="11" customFormat="1" ht="11.25">
      <c r="B558" s="182"/>
      <c r="C558" s="183"/>
      <c r="D558" s="184" t="s">
        <v>133</v>
      </c>
      <c r="E558" s="185" t="s">
        <v>19</v>
      </c>
      <c r="F558" s="186" t="s">
        <v>713</v>
      </c>
      <c r="G558" s="183"/>
      <c r="H558" s="187">
        <v>18.41</v>
      </c>
      <c r="I558" s="188"/>
      <c r="J558" s="183"/>
      <c r="K558" s="183"/>
      <c r="L558" s="189"/>
      <c r="M558" s="190"/>
      <c r="N558" s="191"/>
      <c r="O558" s="191"/>
      <c r="P558" s="191"/>
      <c r="Q558" s="191"/>
      <c r="R558" s="191"/>
      <c r="S558" s="191"/>
      <c r="T558" s="192"/>
      <c r="AT558" s="193" t="s">
        <v>133</v>
      </c>
      <c r="AU558" s="193" t="s">
        <v>81</v>
      </c>
      <c r="AV558" s="11" t="s">
        <v>81</v>
      </c>
      <c r="AW558" s="11" t="s">
        <v>33</v>
      </c>
      <c r="AX558" s="11" t="s">
        <v>72</v>
      </c>
      <c r="AY558" s="193" t="s">
        <v>124</v>
      </c>
    </row>
    <row r="559" spans="2:65" s="13" customFormat="1" ht="11.25">
      <c r="B559" s="215"/>
      <c r="C559" s="216"/>
      <c r="D559" s="184" t="s">
        <v>133</v>
      </c>
      <c r="E559" s="217" t="s">
        <v>19</v>
      </c>
      <c r="F559" s="218" t="s">
        <v>508</v>
      </c>
      <c r="G559" s="216"/>
      <c r="H559" s="217" t="s">
        <v>19</v>
      </c>
      <c r="I559" s="219"/>
      <c r="J559" s="216"/>
      <c r="K559" s="216"/>
      <c r="L559" s="220"/>
      <c r="M559" s="221"/>
      <c r="N559" s="222"/>
      <c r="O559" s="222"/>
      <c r="P559" s="222"/>
      <c r="Q559" s="222"/>
      <c r="R559" s="222"/>
      <c r="S559" s="222"/>
      <c r="T559" s="223"/>
      <c r="AT559" s="224" t="s">
        <v>133</v>
      </c>
      <c r="AU559" s="224" t="s">
        <v>81</v>
      </c>
      <c r="AV559" s="13" t="s">
        <v>77</v>
      </c>
      <c r="AW559" s="13" t="s">
        <v>33</v>
      </c>
      <c r="AX559" s="13" t="s">
        <v>72</v>
      </c>
      <c r="AY559" s="224" t="s">
        <v>124</v>
      </c>
    </row>
    <row r="560" spans="2:65" s="11" customFormat="1" ht="11.25">
      <c r="B560" s="182"/>
      <c r="C560" s="183"/>
      <c r="D560" s="184" t="s">
        <v>133</v>
      </c>
      <c r="E560" s="185" t="s">
        <v>19</v>
      </c>
      <c r="F560" s="186" t="s">
        <v>714</v>
      </c>
      <c r="G560" s="183"/>
      <c r="H560" s="187">
        <v>21.03</v>
      </c>
      <c r="I560" s="188"/>
      <c r="J560" s="183"/>
      <c r="K560" s="183"/>
      <c r="L560" s="189"/>
      <c r="M560" s="190"/>
      <c r="N560" s="191"/>
      <c r="O560" s="191"/>
      <c r="P560" s="191"/>
      <c r="Q560" s="191"/>
      <c r="R560" s="191"/>
      <c r="S560" s="191"/>
      <c r="T560" s="192"/>
      <c r="AT560" s="193" t="s">
        <v>133</v>
      </c>
      <c r="AU560" s="193" t="s">
        <v>81</v>
      </c>
      <c r="AV560" s="11" t="s">
        <v>81</v>
      </c>
      <c r="AW560" s="11" t="s">
        <v>33</v>
      </c>
      <c r="AX560" s="11" t="s">
        <v>72</v>
      </c>
      <c r="AY560" s="193" t="s">
        <v>124</v>
      </c>
    </row>
    <row r="561" spans="2:65" s="13" customFormat="1" ht="11.25">
      <c r="B561" s="215"/>
      <c r="C561" s="216"/>
      <c r="D561" s="184" t="s">
        <v>133</v>
      </c>
      <c r="E561" s="217" t="s">
        <v>19</v>
      </c>
      <c r="F561" s="218" t="s">
        <v>465</v>
      </c>
      <c r="G561" s="216"/>
      <c r="H561" s="217" t="s">
        <v>19</v>
      </c>
      <c r="I561" s="219"/>
      <c r="J561" s="216"/>
      <c r="K561" s="216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133</v>
      </c>
      <c r="AU561" s="224" t="s">
        <v>81</v>
      </c>
      <c r="AV561" s="13" t="s">
        <v>77</v>
      </c>
      <c r="AW561" s="13" t="s">
        <v>33</v>
      </c>
      <c r="AX561" s="13" t="s">
        <v>72</v>
      </c>
      <c r="AY561" s="224" t="s">
        <v>124</v>
      </c>
    </row>
    <row r="562" spans="2:65" s="11" customFormat="1" ht="11.25">
      <c r="B562" s="182"/>
      <c r="C562" s="183"/>
      <c r="D562" s="184" t="s">
        <v>133</v>
      </c>
      <c r="E562" s="185" t="s">
        <v>19</v>
      </c>
      <c r="F562" s="186" t="s">
        <v>715</v>
      </c>
      <c r="G562" s="183"/>
      <c r="H562" s="187">
        <v>35.6</v>
      </c>
      <c r="I562" s="188"/>
      <c r="J562" s="183"/>
      <c r="K562" s="183"/>
      <c r="L562" s="189"/>
      <c r="M562" s="190"/>
      <c r="N562" s="191"/>
      <c r="O562" s="191"/>
      <c r="P562" s="191"/>
      <c r="Q562" s="191"/>
      <c r="R562" s="191"/>
      <c r="S562" s="191"/>
      <c r="T562" s="192"/>
      <c r="AT562" s="193" t="s">
        <v>133</v>
      </c>
      <c r="AU562" s="193" t="s">
        <v>81</v>
      </c>
      <c r="AV562" s="11" t="s">
        <v>81</v>
      </c>
      <c r="AW562" s="11" t="s">
        <v>33</v>
      </c>
      <c r="AX562" s="11" t="s">
        <v>72</v>
      </c>
      <c r="AY562" s="193" t="s">
        <v>124</v>
      </c>
    </row>
    <row r="563" spans="2:65" s="12" customFormat="1" ht="11.25">
      <c r="B563" s="194"/>
      <c r="C563" s="195"/>
      <c r="D563" s="184" t="s">
        <v>133</v>
      </c>
      <c r="E563" s="196" t="s">
        <v>19</v>
      </c>
      <c r="F563" s="197" t="s">
        <v>150</v>
      </c>
      <c r="G563" s="195"/>
      <c r="H563" s="198">
        <v>75.040000000000006</v>
      </c>
      <c r="I563" s="199"/>
      <c r="J563" s="195"/>
      <c r="K563" s="195"/>
      <c r="L563" s="200"/>
      <c r="M563" s="201"/>
      <c r="N563" s="202"/>
      <c r="O563" s="202"/>
      <c r="P563" s="202"/>
      <c r="Q563" s="202"/>
      <c r="R563" s="202"/>
      <c r="S563" s="202"/>
      <c r="T563" s="203"/>
      <c r="AT563" s="204" t="s">
        <v>133</v>
      </c>
      <c r="AU563" s="204" t="s">
        <v>81</v>
      </c>
      <c r="AV563" s="12" t="s">
        <v>131</v>
      </c>
      <c r="AW563" s="12" t="s">
        <v>33</v>
      </c>
      <c r="AX563" s="12" t="s">
        <v>72</v>
      </c>
      <c r="AY563" s="204" t="s">
        <v>124</v>
      </c>
    </row>
    <row r="564" spans="2:65" s="11" customFormat="1" ht="11.25">
      <c r="B564" s="182"/>
      <c r="C564" s="183"/>
      <c r="D564" s="184" t="s">
        <v>133</v>
      </c>
      <c r="E564" s="185" t="s">
        <v>19</v>
      </c>
      <c r="F564" s="186" t="s">
        <v>716</v>
      </c>
      <c r="G564" s="183"/>
      <c r="H564" s="187">
        <v>86.296000000000006</v>
      </c>
      <c r="I564" s="188"/>
      <c r="J564" s="183"/>
      <c r="K564" s="183"/>
      <c r="L564" s="189"/>
      <c r="M564" s="190"/>
      <c r="N564" s="191"/>
      <c r="O564" s="191"/>
      <c r="P564" s="191"/>
      <c r="Q564" s="191"/>
      <c r="R564" s="191"/>
      <c r="S564" s="191"/>
      <c r="T564" s="192"/>
      <c r="AT564" s="193" t="s">
        <v>133</v>
      </c>
      <c r="AU564" s="193" t="s">
        <v>81</v>
      </c>
      <c r="AV564" s="11" t="s">
        <v>81</v>
      </c>
      <c r="AW564" s="11" t="s">
        <v>33</v>
      </c>
      <c r="AX564" s="11" t="s">
        <v>72</v>
      </c>
      <c r="AY564" s="193" t="s">
        <v>124</v>
      </c>
    </row>
    <row r="565" spans="2:65" s="12" customFormat="1" ht="11.25">
      <c r="B565" s="194"/>
      <c r="C565" s="195"/>
      <c r="D565" s="184" t="s">
        <v>133</v>
      </c>
      <c r="E565" s="196" t="s">
        <v>19</v>
      </c>
      <c r="F565" s="197" t="s">
        <v>150</v>
      </c>
      <c r="G565" s="195"/>
      <c r="H565" s="198">
        <v>86.296000000000006</v>
      </c>
      <c r="I565" s="199"/>
      <c r="J565" s="195"/>
      <c r="K565" s="195"/>
      <c r="L565" s="200"/>
      <c r="M565" s="201"/>
      <c r="N565" s="202"/>
      <c r="O565" s="202"/>
      <c r="P565" s="202"/>
      <c r="Q565" s="202"/>
      <c r="R565" s="202"/>
      <c r="S565" s="202"/>
      <c r="T565" s="203"/>
      <c r="AT565" s="204" t="s">
        <v>133</v>
      </c>
      <c r="AU565" s="204" t="s">
        <v>81</v>
      </c>
      <c r="AV565" s="12" t="s">
        <v>131</v>
      </c>
      <c r="AW565" s="12" t="s">
        <v>33</v>
      </c>
      <c r="AX565" s="12" t="s">
        <v>72</v>
      </c>
      <c r="AY565" s="204" t="s">
        <v>124</v>
      </c>
    </row>
    <row r="566" spans="2:65" s="11" customFormat="1" ht="11.25">
      <c r="B566" s="182"/>
      <c r="C566" s="183"/>
      <c r="D566" s="184" t="s">
        <v>133</v>
      </c>
      <c r="E566" s="185" t="s">
        <v>19</v>
      </c>
      <c r="F566" s="186" t="s">
        <v>717</v>
      </c>
      <c r="G566" s="183"/>
      <c r="H566" s="187">
        <v>86.5</v>
      </c>
      <c r="I566" s="188"/>
      <c r="J566" s="183"/>
      <c r="K566" s="183"/>
      <c r="L566" s="189"/>
      <c r="M566" s="190"/>
      <c r="N566" s="191"/>
      <c r="O566" s="191"/>
      <c r="P566" s="191"/>
      <c r="Q566" s="191"/>
      <c r="R566" s="191"/>
      <c r="S566" s="191"/>
      <c r="T566" s="192"/>
      <c r="AT566" s="193" t="s">
        <v>133</v>
      </c>
      <c r="AU566" s="193" t="s">
        <v>81</v>
      </c>
      <c r="AV566" s="11" t="s">
        <v>81</v>
      </c>
      <c r="AW566" s="11" t="s">
        <v>33</v>
      </c>
      <c r="AX566" s="11" t="s">
        <v>72</v>
      </c>
      <c r="AY566" s="193" t="s">
        <v>124</v>
      </c>
    </row>
    <row r="567" spans="2:65" s="12" customFormat="1" ht="11.25">
      <c r="B567" s="194"/>
      <c r="C567" s="195"/>
      <c r="D567" s="184" t="s">
        <v>133</v>
      </c>
      <c r="E567" s="196" t="s">
        <v>19</v>
      </c>
      <c r="F567" s="197" t="s">
        <v>150</v>
      </c>
      <c r="G567" s="195"/>
      <c r="H567" s="198">
        <v>86.5</v>
      </c>
      <c r="I567" s="199"/>
      <c r="J567" s="195"/>
      <c r="K567" s="195"/>
      <c r="L567" s="200"/>
      <c r="M567" s="201"/>
      <c r="N567" s="202"/>
      <c r="O567" s="202"/>
      <c r="P567" s="202"/>
      <c r="Q567" s="202"/>
      <c r="R567" s="202"/>
      <c r="S567" s="202"/>
      <c r="T567" s="203"/>
      <c r="AT567" s="204" t="s">
        <v>133</v>
      </c>
      <c r="AU567" s="204" t="s">
        <v>81</v>
      </c>
      <c r="AV567" s="12" t="s">
        <v>131</v>
      </c>
      <c r="AW567" s="12" t="s">
        <v>33</v>
      </c>
      <c r="AX567" s="12" t="s">
        <v>77</v>
      </c>
      <c r="AY567" s="204" t="s">
        <v>124</v>
      </c>
    </row>
    <row r="568" spans="2:65" s="1" customFormat="1" ht="16.5" customHeight="1">
      <c r="B568" s="34"/>
      <c r="C568" s="170" t="s">
        <v>718</v>
      </c>
      <c r="D568" s="170" t="s">
        <v>126</v>
      </c>
      <c r="E568" s="171" t="s">
        <v>719</v>
      </c>
      <c r="F568" s="172" t="s">
        <v>720</v>
      </c>
      <c r="G568" s="173" t="s">
        <v>259</v>
      </c>
      <c r="H568" s="174">
        <v>17.5</v>
      </c>
      <c r="I568" s="175"/>
      <c r="J568" s="176">
        <f>ROUND(I568*H568,2)</f>
        <v>0</v>
      </c>
      <c r="K568" s="172" t="s">
        <v>130</v>
      </c>
      <c r="L568" s="38"/>
      <c r="M568" s="177" t="s">
        <v>19</v>
      </c>
      <c r="N568" s="178" t="s">
        <v>43</v>
      </c>
      <c r="O568" s="60"/>
      <c r="P568" s="179">
        <f>O568*H568</f>
        <v>0</v>
      </c>
      <c r="Q568" s="179">
        <v>1.1900000000000001E-3</v>
      </c>
      <c r="R568" s="179">
        <f>Q568*H568</f>
        <v>2.0825000000000003E-2</v>
      </c>
      <c r="S568" s="179">
        <v>0</v>
      </c>
      <c r="T568" s="180">
        <f>S568*H568</f>
        <v>0</v>
      </c>
      <c r="AR568" s="17" t="s">
        <v>205</v>
      </c>
      <c r="AT568" s="17" t="s">
        <v>126</v>
      </c>
      <c r="AU568" s="17" t="s">
        <v>81</v>
      </c>
      <c r="AY568" s="17" t="s">
        <v>124</v>
      </c>
      <c r="BE568" s="181">
        <f>IF(N568="základní",J568,0)</f>
        <v>0</v>
      </c>
      <c r="BF568" s="181">
        <f>IF(N568="snížená",J568,0)</f>
        <v>0</v>
      </c>
      <c r="BG568" s="181">
        <f>IF(N568="zákl. přenesená",J568,0)</f>
        <v>0</v>
      </c>
      <c r="BH568" s="181">
        <f>IF(N568="sníž. přenesená",J568,0)</f>
        <v>0</v>
      </c>
      <c r="BI568" s="181">
        <f>IF(N568="nulová",J568,0)</f>
        <v>0</v>
      </c>
      <c r="BJ568" s="17" t="s">
        <v>77</v>
      </c>
      <c r="BK568" s="181">
        <f>ROUND(I568*H568,2)</f>
        <v>0</v>
      </c>
      <c r="BL568" s="17" t="s">
        <v>205</v>
      </c>
      <c r="BM568" s="17" t="s">
        <v>721</v>
      </c>
    </row>
    <row r="569" spans="2:65" s="13" customFormat="1" ht="11.25">
      <c r="B569" s="215"/>
      <c r="C569" s="216"/>
      <c r="D569" s="184" t="s">
        <v>133</v>
      </c>
      <c r="E569" s="217" t="s">
        <v>19</v>
      </c>
      <c r="F569" s="218" t="s">
        <v>702</v>
      </c>
      <c r="G569" s="216"/>
      <c r="H569" s="217" t="s">
        <v>19</v>
      </c>
      <c r="I569" s="219"/>
      <c r="J569" s="216"/>
      <c r="K569" s="216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133</v>
      </c>
      <c r="AU569" s="224" t="s">
        <v>81</v>
      </c>
      <c r="AV569" s="13" t="s">
        <v>77</v>
      </c>
      <c r="AW569" s="13" t="s">
        <v>33</v>
      </c>
      <c r="AX569" s="13" t="s">
        <v>72</v>
      </c>
      <c r="AY569" s="224" t="s">
        <v>124</v>
      </c>
    </row>
    <row r="570" spans="2:65" s="13" customFormat="1" ht="11.25">
      <c r="B570" s="215"/>
      <c r="C570" s="216"/>
      <c r="D570" s="184" t="s">
        <v>133</v>
      </c>
      <c r="E570" s="217" t="s">
        <v>19</v>
      </c>
      <c r="F570" s="218" t="s">
        <v>487</v>
      </c>
      <c r="G570" s="216"/>
      <c r="H570" s="217" t="s">
        <v>19</v>
      </c>
      <c r="I570" s="219"/>
      <c r="J570" s="216"/>
      <c r="K570" s="216"/>
      <c r="L570" s="220"/>
      <c r="M570" s="221"/>
      <c r="N570" s="222"/>
      <c r="O570" s="222"/>
      <c r="P570" s="222"/>
      <c r="Q570" s="222"/>
      <c r="R570" s="222"/>
      <c r="S570" s="222"/>
      <c r="T570" s="223"/>
      <c r="AT570" s="224" t="s">
        <v>133</v>
      </c>
      <c r="AU570" s="224" t="s">
        <v>81</v>
      </c>
      <c r="AV570" s="13" t="s">
        <v>77</v>
      </c>
      <c r="AW570" s="13" t="s">
        <v>33</v>
      </c>
      <c r="AX570" s="13" t="s">
        <v>72</v>
      </c>
      <c r="AY570" s="224" t="s">
        <v>124</v>
      </c>
    </row>
    <row r="571" spans="2:65" s="11" customFormat="1" ht="11.25">
      <c r="B571" s="182"/>
      <c r="C571" s="183"/>
      <c r="D571" s="184" t="s">
        <v>133</v>
      </c>
      <c r="E571" s="185" t="s">
        <v>19</v>
      </c>
      <c r="F571" s="186" t="s">
        <v>722</v>
      </c>
      <c r="G571" s="183"/>
      <c r="H571" s="187">
        <v>14.99</v>
      </c>
      <c r="I571" s="188"/>
      <c r="J571" s="183"/>
      <c r="K571" s="183"/>
      <c r="L571" s="189"/>
      <c r="M571" s="190"/>
      <c r="N571" s="191"/>
      <c r="O571" s="191"/>
      <c r="P571" s="191"/>
      <c r="Q571" s="191"/>
      <c r="R571" s="191"/>
      <c r="S571" s="191"/>
      <c r="T571" s="192"/>
      <c r="AT571" s="193" t="s">
        <v>133</v>
      </c>
      <c r="AU571" s="193" t="s">
        <v>81</v>
      </c>
      <c r="AV571" s="11" t="s">
        <v>81</v>
      </c>
      <c r="AW571" s="11" t="s">
        <v>33</v>
      </c>
      <c r="AX571" s="11" t="s">
        <v>72</v>
      </c>
      <c r="AY571" s="193" t="s">
        <v>124</v>
      </c>
    </row>
    <row r="572" spans="2:65" s="12" customFormat="1" ht="11.25">
      <c r="B572" s="194"/>
      <c r="C572" s="195"/>
      <c r="D572" s="184" t="s">
        <v>133</v>
      </c>
      <c r="E572" s="196" t="s">
        <v>19</v>
      </c>
      <c r="F572" s="197" t="s">
        <v>150</v>
      </c>
      <c r="G572" s="195"/>
      <c r="H572" s="198">
        <v>14.99</v>
      </c>
      <c r="I572" s="199"/>
      <c r="J572" s="195"/>
      <c r="K572" s="195"/>
      <c r="L572" s="200"/>
      <c r="M572" s="201"/>
      <c r="N572" s="202"/>
      <c r="O572" s="202"/>
      <c r="P572" s="202"/>
      <c r="Q572" s="202"/>
      <c r="R572" s="202"/>
      <c r="S572" s="202"/>
      <c r="T572" s="203"/>
      <c r="AT572" s="204" t="s">
        <v>133</v>
      </c>
      <c r="AU572" s="204" t="s">
        <v>81</v>
      </c>
      <c r="AV572" s="12" t="s">
        <v>131</v>
      </c>
      <c r="AW572" s="12" t="s">
        <v>33</v>
      </c>
      <c r="AX572" s="12" t="s">
        <v>72</v>
      </c>
      <c r="AY572" s="204" t="s">
        <v>124</v>
      </c>
    </row>
    <row r="573" spans="2:65" s="11" customFormat="1" ht="11.25">
      <c r="B573" s="182"/>
      <c r="C573" s="183"/>
      <c r="D573" s="184" t="s">
        <v>133</v>
      </c>
      <c r="E573" s="185" t="s">
        <v>19</v>
      </c>
      <c r="F573" s="186" t="s">
        <v>723</v>
      </c>
      <c r="G573" s="183"/>
      <c r="H573" s="187">
        <v>17.239000000000001</v>
      </c>
      <c r="I573" s="188"/>
      <c r="J573" s="183"/>
      <c r="K573" s="183"/>
      <c r="L573" s="189"/>
      <c r="M573" s="190"/>
      <c r="N573" s="191"/>
      <c r="O573" s="191"/>
      <c r="P573" s="191"/>
      <c r="Q573" s="191"/>
      <c r="R573" s="191"/>
      <c r="S573" s="191"/>
      <c r="T573" s="192"/>
      <c r="AT573" s="193" t="s">
        <v>133</v>
      </c>
      <c r="AU573" s="193" t="s">
        <v>81</v>
      </c>
      <c r="AV573" s="11" t="s">
        <v>81</v>
      </c>
      <c r="AW573" s="11" t="s">
        <v>33</v>
      </c>
      <c r="AX573" s="11" t="s">
        <v>72</v>
      </c>
      <c r="AY573" s="193" t="s">
        <v>124</v>
      </c>
    </row>
    <row r="574" spans="2:65" s="12" customFormat="1" ht="11.25">
      <c r="B574" s="194"/>
      <c r="C574" s="195"/>
      <c r="D574" s="184" t="s">
        <v>133</v>
      </c>
      <c r="E574" s="196" t="s">
        <v>19</v>
      </c>
      <c r="F574" s="197" t="s">
        <v>150</v>
      </c>
      <c r="G574" s="195"/>
      <c r="H574" s="198">
        <v>17.239000000000001</v>
      </c>
      <c r="I574" s="199"/>
      <c r="J574" s="195"/>
      <c r="K574" s="195"/>
      <c r="L574" s="200"/>
      <c r="M574" s="201"/>
      <c r="N574" s="202"/>
      <c r="O574" s="202"/>
      <c r="P574" s="202"/>
      <c r="Q574" s="202"/>
      <c r="R574" s="202"/>
      <c r="S574" s="202"/>
      <c r="T574" s="203"/>
      <c r="AT574" s="204" t="s">
        <v>133</v>
      </c>
      <c r="AU574" s="204" t="s">
        <v>81</v>
      </c>
      <c r="AV574" s="12" t="s">
        <v>131</v>
      </c>
      <c r="AW574" s="12" t="s">
        <v>33</v>
      </c>
      <c r="AX574" s="12" t="s">
        <v>72</v>
      </c>
      <c r="AY574" s="204" t="s">
        <v>124</v>
      </c>
    </row>
    <row r="575" spans="2:65" s="11" customFormat="1" ht="11.25">
      <c r="B575" s="182"/>
      <c r="C575" s="183"/>
      <c r="D575" s="184" t="s">
        <v>133</v>
      </c>
      <c r="E575" s="185" t="s">
        <v>19</v>
      </c>
      <c r="F575" s="186" t="s">
        <v>724</v>
      </c>
      <c r="G575" s="183"/>
      <c r="H575" s="187">
        <v>17.5</v>
      </c>
      <c r="I575" s="188"/>
      <c r="J575" s="183"/>
      <c r="K575" s="183"/>
      <c r="L575" s="189"/>
      <c r="M575" s="190"/>
      <c r="N575" s="191"/>
      <c r="O575" s="191"/>
      <c r="P575" s="191"/>
      <c r="Q575" s="191"/>
      <c r="R575" s="191"/>
      <c r="S575" s="191"/>
      <c r="T575" s="192"/>
      <c r="AT575" s="193" t="s">
        <v>133</v>
      </c>
      <c r="AU575" s="193" t="s">
        <v>81</v>
      </c>
      <c r="AV575" s="11" t="s">
        <v>81</v>
      </c>
      <c r="AW575" s="11" t="s">
        <v>33</v>
      </c>
      <c r="AX575" s="11" t="s">
        <v>72</v>
      </c>
      <c r="AY575" s="193" t="s">
        <v>124</v>
      </c>
    </row>
    <row r="576" spans="2:65" s="12" customFormat="1" ht="11.25">
      <c r="B576" s="194"/>
      <c r="C576" s="195"/>
      <c r="D576" s="184" t="s">
        <v>133</v>
      </c>
      <c r="E576" s="196" t="s">
        <v>19</v>
      </c>
      <c r="F576" s="197" t="s">
        <v>150</v>
      </c>
      <c r="G576" s="195"/>
      <c r="H576" s="198">
        <v>17.5</v>
      </c>
      <c r="I576" s="199"/>
      <c r="J576" s="195"/>
      <c r="K576" s="195"/>
      <c r="L576" s="200"/>
      <c r="M576" s="201"/>
      <c r="N576" s="202"/>
      <c r="O576" s="202"/>
      <c r="P576" s="202"/>
      <c r="Q576" s="202"/>
      <c r="R576" s="202"/>
      <c r="S576" s="202"/>
      <c r="T576" s="203"/>
      <c r="AT576" s="204" t="s">
        <v>133</v>
      </c>
      <c r="AU576" s="204" t="s">
        <v>81</v>
      </c>
      <c r="AV576" s="12" t="s">
        <v>131</v>
      </c>
      <c r="AW576" s="12" t="s">
        <v>33</v>
      </c>
      <c r="AX576" s="12" t="s">
        <v>77</v>
      </c>
      <c r="AY576" s="204" t="s">
        <v>124</v>
      </c>
    </row>
    <row r="577" spans="2:65" s="1" customFormat="1" ht="16.5" customHeight="1">
      <c r="B577" s="34"/>
      <c r="C577" s="170" t="s">
        <v>725</v>
      </c>
      <c r="D577" s="170" t="s">
        <v>126</v>
      </c>
      <c r="E577" s="171" t="s">
        <v>726</v>
      </c>
      <c r="F577" s="172" t="s">
        <v>727</v>
      </c>
      <c r="G577" s="173" t="s">
        <v>259</v>
      </c>
      <c r="H577" s="174">
        <v>5.5</v>
      </c>
      <c r="I577" s="175"/>
      <c r="J577" s="176">
        <f>ROUND(I577*H577,2)</f>
        <v>0</v>
      </c>
      <c r="K577" s="172" t="s">
        <v>130</v>
      </c>
      <c r="L577" s="38"/>
      <c r="M577" s="177" t="s">
        <v>19</v>
      </c>
      <c r="N577" s="178" t="s">
        <v>43</v>
      </c>
      <c r="O577" s="60"/>
      <c r="P577" s="179">
        <f>O577*H577</f>
        <v>0</v>
      </c>
      <c r="Q577" s="179">
        <v>2.5200000000000001E-3</v>
      </c>
      <c r="R577" s="179">
        <f>Q577*H577</f>
        <v>1.3860000000000001E-2</v>
      </c>
      <c r="S577" s="179">
        <v>0</v>
      </c>
      <c r="T577" s="180">
        <f>S577*H577</f>
        <v>0</v>
      </c>
      <c r="AR577" s="17" t="s">
        <v>205</v>
      </c>
      <c r="AT577" s="17" t="s">
        <v>126</v>
      </c>
      <c r="AU577" s="17" t="s">
        <v>81</v>
      </c>
      <c r="AY577" s="17" t="s">
        <v>124</v>
      </c>
      <c r="BE577" s="181">
        <f>IF(N577="základní",J577,0)</f>
        <v>0</v>
      </c>
      <c r="BF577" s="181">
        <f>IF(N577="snížená",J577,0)</f>
        <v>0</v>
      </c>
      <c r="BG577" s="181">
        <f>IF(N577="zákl. přenesená",J577,0)</f>
        <v>0</v>
      </c>
      <c r="BH577" s="181">
        <f>IF(N577="sníž. přenesená",J577,0)</f>
        <v>0</v>
      </c>
      <c r="BI577" s="181">
        <f>IF(N577="nulová",J577,0)</f>
        <v>0</v>
      </c>
      <c r="BJ577" s="17" t="s">
        <v>77</v>
      </c>
      <c r="BK577" s="181">
        <f>ROUND(I577*H577,2)</f>
        <v>0</v>
      </c>
      <c r="BL577" s="17" t="s">
        <v>205</v>
      </c>
      <c r="BM577" s="17" t="s">
        <v>728</v>
      </c>
    </row>
    <row r="578" spans="2:65" s="13" customFormat="1" ht="11.25">
      <c r="B578" s="215"/>
      <c r="C578" s="216"/>
      <c r="D578" s="184" t="s">
        <v>133</v>
      </c>
      <c r="E578" s="217" t="s">
        <v>19</v>
      </c>
      <c r="F578" s="218" t="s">
        <v>702</v>
      </c>
      <c r="G578" s="216"/>
      <c r="H578" s="217" t="s">
        <v>19</v>
      </c>
      <c r="I578" s="219"/>
      <c r="J578" s="216"/>
      <c r="K578" s="216"/>
      <c r="L578" s="220"/>
      <c r="M578" s="221"/>
      <c r="N578" s="222"/>
      <c r="O578" s="222"/>
      <c r="P578" s="222"/>
      <c r="Q578" s="222"/>
      <c r="R578" s="222"/>
      <c r="S578" s="222"/>
      <c r="T578" s="223"/>
      <c r="AT578" s="224" t="s">
        <v>133</v>
      </c>
      <c r="AU578" s="224" t="s">
        <v>81</v>
      </c>
      <c r="AV578" s="13" t="s">
        <v>77</v>
      </c>
      <c r="AW578" s="13" t="s">
        <v>33</v>
      </c>
      <c r="AX578" s="13" t="s">
        <v>72</v>
      </c>
      <c r="AY578" s="224" t="s">
        <v>124</v>
      </c>
    </row>
    <row r="579" spans="2:65" s="13" customFormat="1" ht="11.25">
      <c r="B579" s="215"/>
      <c r="C579" s="216"/>
      <c r="D579" s="184" t="s">
        <v>133</v>
      </c>
      <c r="E579" s="217" t="s">
        <v>19</v>
      </c>
      <c r="F579" s="218" t="s">
        <v>487</v>
      </c>
      <c r="G579" s="216"/>
      <c r="H579" s="217" t="s">
        <v>19</v>
      </c>
      <c r="I579" s="219"/>
      <c r="J579" s="216"/>
      <c r="K579" s="216"/>
      <c r="L579" s="220"/>
      <c r="M579" s="221"/>
      <c r="N579" s="222"/>
      <c r="O579" s="222"/>
      <c r="P579" s="222"/>
      <c r="Q579" s="222"/>
      <c r="R579" s="222"/>
      <c r="S579" s="222"/>
      <c r="T579" s="223"/>
      <c r="AT579" s="224" t="s">
        <v>133</v>
      </c>
      <c r="AU579" s="224" t="s">
        <v>81</v>
      </c>
      <c r="AV579" s="13" t="s">
        <v>77</v>
      </c>
      <c r="AW579" s="13" t="s">
        <v>33</v>
      </c>
      <c r="AX579" s="13" t="s">
        <v>72</v>
      </c>
      <c r="AY579" s="224" t="s">
        <v>124</v>
      </c>
    </row>
    <row r="580" spans="2:65" s="11" customFormat="1" ht="11.25">
      <c r="B580" s="182"/>
      <c r="C580" s="183"/>
      <c r="D580" s="184" t="s">
        <v>133</v>
      </c>
      <c r="E580" s="185" t="s">
        <v>19</v>
      </c>
      <c r="F580" s="186" t="s">
        <v>729</v>
      </c>
      <c r="G580" s="183"/>
      <c r="H580" s="187">
        <v>5.3710000000000004</v>
      </c>
      <c r="I580" s="188"/>
      <c r="J580" s="183"/>
      <c r="K580" s="183"/>
      <c r="L580" s="189"/>
      <c r="M580" s="190"/>
      <c r="N580" s="191"/>
      <c r="O580" s="191"/>
      <c r="P580" s="191"/>
      <c r="Q580" s="191"/>
      <c r="R580" s="191"/>
      <c r="S580" s="191"/>
      <c r="T580" s="192"/>
      <c r="AT580" s="193" t="s">
        <v>133</v>
      </c>
      <c r="AU580" s="193" t="s">
        <v>81</v>
      </c>
      <c r="AV580" s="11" t="s">
        <v>81</v>
      </c>
      <c r="AW580" s="11" t="s">
        <v>33</v>
      </c>
      <c r="AX580" s="11" t="s">
        <v>72</v>
      </c>
      <c r="AY580" s="193" t="s">
        <v>124</v>
      </c>
    </row>
    <row r="581" spans="2:65" s="12" customFormat="1" ht="11.25">
      <c r="B581" s="194"/>
      <c r="C581" s="195"/>
      <c r="D581" s="184" t="s">
        <v>133</v>
      </c>
      <c r="E581" s="196" t="s">
        <v>19</v>
      </c>
      <c r="F581" s="197" t="s">
        <v>150</v>
      </c>
      <c r="G581" s="195"/>
      <c r="H581" s="198">
        <v>5.3710000000000004</v>
      </c>
      <c r="I581" s="199"/>
      <c r="J581" s="195"/>
      <c r="K581" s="195"/>
      <c r="L581" s="200"/>
      <c r="M581" s="201"/>
      <c r="N581" s="202"/>
      <c r="O581" s="202"/>
      <c r="P581" s="202"/>
      <c r="Q581" s="202"/>
      <c r="R581" s="202"/>
      <c r="S581" s="202"/>
      <c r="T581" s="203"/>
      <c r="AT581" s="204" t="s">
        <v>133</v>
      </c>
      <c r="AU581" s="204" t="s">
        <v>81</v>
      </c>
      <c r="AV581" s="12" t="s">
        <v>131</v>
      </c>
      <c r="AW581" s="12" t="s">
        <v>33</v>
      </c>
      <c r="AX581" s="12" t="s">
        <v>72</v>
      </c>
      <c r="AY581" s="204" t="s">
        <v>124</v>
      </c>
    </row>
    <row r="582" spans="2:65" s="11" customFormat="1" ht="11.25">
      <c r="B582" s="182"/>
      <c r="C582" s="183"/>
      <c r="D582" s="184" t="s">
        <v>133</v>
      </c>
      <c r="E582" s="185" t="s">
        <v>19</v>
      </c>
      <c r="F582" s="186" t="s">
        <v>730</v>
      </c>
      <c r="G582" s="183"/>
      <c r="H582" s="187">
        <v>5.5</v>
      </c>
      <c r="I582" s="188"/>
      <c r="J582" s="183"/>
      <c r="K582" s="183"/>
      <c r="L582" s="189"/>
      <c r="M582" s="190"/>
      <c r="N582" s="191"/>
      <c r="O582" s="191"/>
      <c r="P582" s="191"/>
      <c r="Q582" s="191"/>
      <c r="R582" s="191"/>
      <c r="S582" s="191"/>
      <c r="T582" s="192"/>
      <c r="AT582" s="193" t="s">
        <v>133</v>
      </c>
      <c r="AU582" s="193" t="s">
        <v>81</v>
      </c>
      <c r="AV582" s="11" t="s">
        <v>81</v>
      </c>
      <c r="AW582" s="11" t="s">
        <v>33</v>
      </c>
      <c r="AX582" s="11" t="s">
        <v>72</v>
      </c>
      <c r="AY582" s="193" t="s">
        <v>124</v>
      </c>
    </row>
    <row r="583" spans="2:65" s="12" customFormat="1" ht="11.25">
      <c r="B583" s="194"/>
      <c r="C583" s="195"/>
      <c r="D583" s="184" t="s">
        <v>133</v>
      </c>
      <c r="E583" s="196" t="s">
        <v>19</v>
      </c>
      <c r="F583" s="197" t="s">
        <v>150</v>
      </c>
      <c r="G583" s="195"/>
      <c r="H583" s="198">
        <v>5.5</v>
      </c>
      <c r="I583" s="199"/>
      <c r="J583" s="195"/>
      <c r="K583" s="195"/>
      <c r="L583" s="200"/>
      <c r="M583" s="201"/>
      <c r="N583" s="202"/>
      <c r="O583" s="202"/>
      <c r="P583" s="202"/>
      <c r="Q583" s="202"/>
      <c r="R583" s="202"/>
      <c r="S583" s="202"/>
      <c r="T583" s="203"/>
      <c r="AT583" s="204" t="s">
        <v>133</v>
      </c>
      <c r="AU583" s="204" t="s">
        <v>81</v>
      </c>
      <c r="AV583" s="12" t="s">
        <v>131</v>
      </c>
      <c r="AW583" s="12" t="s">
        <v>33</v>
      </c>
      <c r="AX583" s="12" t="s">
        <v>77</v>
      </c>
      <c r="AY583" s="204" t="s">
        <v>124</v>
      </c>
    </row>
    <row r="584" spans="2:65" s="1" customFormat="1" ht="16.5" customHeight="1">
      <c r="B584" s="34"/>
      <c r="C584" s="170" t="s">
        <v>731</v>
      </c>
      <c r="D584" s="170" t="s">
        <v>126</v>
      </c>
      <c r="E584" s="171" t="s">
        <v>732</v>
      </c>
      <c r="F584" s="172" t="s">
        <v>733</v>
      </c>
      <c r="G584" s="173" t="s">
        <v>259</v>
      </c>
      <c r="H584" s="174">
        <v>47.5</v>
      </c>
      <c r="I584" s="175"/>
      <c r="J584" s="176">
        <f>ROUND(I584*H584,2)</f>
        <v>0</v>
      </c>
      <c r="K584" s="172" t="s">
        <v>130</v>
      </c>
      <c r="L584" s="38"/>
      <c r="M584" s="177" t="s">
        <v>19</v>
      </c>
      <c r="N584" s="178" t="s">
        <v>43</v>
      </c>
      <c r="O584" s="60"/>
      <c r="P584" s="179">
        <f>O584*H584</f>
        <v>0</v>
      </c>
      <c r="Q584" s="179">
        <v>3.5000000000000001E-3</v>
      </c>
      <c r="R584" s="179">
        <f>Q584*H584</f>
        <v>0.16625000000000001</v>
      </c>
      <c r="S584" s="179">
        <v>0</v>
      </c>
      <c r="T584" s="180">
        <f>S584*H584</f>
        <v>0</v>
      </c>
      <c r="AR584" s="17" t="s">
        <v>205</v>
      </c>
      <c r="AT584" s="17" t="s">
        <v>126</v>
      </c>
      <c r="AU584" s="17" t="s">
        <v>81</v>
      </c>
      <c r="AY584" s="17" t="s">
        <v>124</v>
      </c>
      <c r="BE584" s="181">
        <f>IF(N584="základní",J584,0)</f>
        <v>0</v>
      </c>
      <c r="BF584" s="181">
        <f>IF(N584="snížená",J584,0)</f>
        <v>0</v>
      </c>
      <c r="BG584" s="181">
        <f>IF(N584="zákl. přenesená",J584,0)</f>
        <v>0</v>
      </c>
      <c r="BH584" s="181">
        <f>IF(N584="sníž. přenesená",J584,0)</f>
        <v>0</v>
      </c>
      <c r="BI584" s="181">
        <f>IF(N584="nulová",J584,0)</f>
        <v>0</v>
      </c>
      <c r="BJ584" s="17" t="s">
        <v>77</v>
      </c>
      <c r="BK584" s="181">
        <f>ROUND(I584*H584,2)</f>
        <v>0</v>
      </c>
      <c r="BL584" s="17" t="s">
        <v>205</v>
      </c>
      <c r="BM584" s="17" t="s">
        <v>734</v>
      </c>
    </row>
    <row r="585" spans="2:65" s="13" customFormat="1" ht="11.25">
      <c r="B585" s="215"/>
      <c r="C585" s="216"/>
      <c r="D585" s="184" t="s">
        <v>133</v>
      </c>
      <c r="E585" s="217" t="s">
        <v>19</v>
      </c>
      <c r="F585" s="218" t="s">
        <v>702</v>
      </c>
      <c r="G585" s="216"/>
      <c r="H585" s="217" t="s">
        <v>19</v>
      </c>
      <c r="I585" s="219"/>
      <c r="J585" s="216"/>
      <c r="K585" s="216"/>
      <c r="L585" s="220"/>
      <c r="M585" s="221"/>
      <c r="N585" s="222"/>
      <c r="O585" s="222"/>
      <c r="P585" s="222"/>
      <c r="Q585" s="222"/>
      <c r="R585" s="222"/>
      <c r="S585" s="222"/>
      <c r="T585" s="223"/>
      <c r="AT585" s="224" t="s">
        <v>133</v>
      </c>
      <c r="AU585" s="224" t="s">
        <v>81</v>
      </c>
      <c r="AV585" s="13" t="s">
        <v>77</v>
      </c>
      <c r="AW585" s="13" t="s">
        <v>33</v>
      </c>
      <c r="AX585" s="13" t="s">
        <v>72</v>
      </c>
      <c r="AY585" s="224" t="s">
        <v>124</v>
      </c>
    </row>
    <row r="586" spans="2:65" s="13" customFormat="1" ht="11.25">
      <c r="B586" s="215"/>
      <c r="C586" s="216"/>
      <c r="D586" s="184" t="s">
        <v>133</v>
      </c>
      <c r="E586" s="217" t="s">
        <v>19</v>
      </c>
      <c r="F586" s="218" t="s">
        <v>487</v>
      </c>
      <c r="G586" s="216"/>
      <c r="H586" s="217" t="s">
        <v>19</v>
      </c>
      <c r="I586" s="219"/>
      <c r="J586" s="216"/>
      <c r="K586" s="216"/>
      <c r="L586" s="220"/>
      <c r="M586" s="221"/>
      <c r="N586" s="222"/>
      <c r="O586" s="222"/>
      <c r="P586" s="222"/>
      <c r="Q586" s="222"/>
      <c r="R586" s="222"/>
      <c r="S586" s="222"/>
      <c r="T586" s="223"/>
      <c r="AT586" s="224" t="s">
        <v>133</v>
      </c>
      <c r="AU586" s="224" t="s">
        <v>81</v>
      </c>
      <c r="AV586" s="13" t="s">
        <v>77</v>
      </c>
      <c r="AW586" s="13" t="s">
        <v>33</v>
      </c>
      <c r="AX586" s="13" t="s">
        <v>72</v>
      </c>
      <c r="AY586" s="224" t="s">
        <v>124</v>
      </c>
    </row>
    <row r="587" spans="2:65" s="11" customFormat="1" ht="11.25">
      <c r="B587" s="182"/>
      <c r="C587" s="183"/>
      <c r="D587" s="184" t="s">
        <v>133</v>
      </c>
      <c r="E587" s="185" t="s">
        <v>19</v>
      </c>
      <c r="F587" s="186" t="s">
        <v>735</v>
      </c>
      <c r="G587" s="183"/>
      <c r="H587" s="187">
        <v>38.74</v>
      </c>
      <c r="I587" s="188"/>
      <c r="J587" s="183"/>
      <c r="K587" s="183"/>
      <c r="L587" s="189"/>
      <c r="M587" s="190"/>
      <c r="N587" s="191"/>
      <c r="O587" s="191"/>
      <c r="P587" s="191"/>
      <c r="Q587" s="191"/>
      <c r="R587" s="191"/>
      <c r="S587" s="191"/>
      <c r="T587" s="192"/>
      <c r="AT587" s="193" t="s">
        <v>133</v>
      </c>
      <c r="AU587" s="193" t="s">
        <v>81</v>
      </c>
      <c r="AV587" s="11" t="s">
        <v>81</v>
      </c>
      <c r="AW587" s="11" t="s">
        <v>33</v>
      </c>
      <c r="AX587" s="11" t="s">
        <v>72</v>
      </c>
      <c r="AY587" s="193" t="s">
        <v>124</v>
      </c>
    </row>
    <row r="588" spans="2:65" s="13" customFormat="1" ht="11.25">
      <c r="B588" s="215"/>
      <c r="C588" s="216"/>
      <c r="D588" s="184" t="s">
        <v>133</v>
      </c>
      <c r="E588" s="217" t="s">
        <v>19</v>
      </c>
      <c r="F588" s="218" t="s">
        <v>465</v>
      </c>
      <c r="G588" s="216"/>
      <c r="H588" s="217" t="s">
        <v>19</v>
      </c>
      <c r="I588" s="219"/>
      <c r="J588" s="216"/>
      <c r="K588" s="216"/>
      <c r="L588" s="220"/>
      <c r="M588" s="221"/>
      <c r="N588" s="222"/>
      <c r="O588" s="222"/>
      <c r="P588" s="222"/>
      <c r="Q588" s="222"/>
      <c r="R588" s="222"/>
      <c r="S588" s="222"/>
      <c r="T588" s="223"/>
      <c r="AT588" s="224" t="s">
        <v>133</v>
      </c>
      <c r="AU588" s="224" t="s">
        <v>81</v>
      </c>
      <c r="AV588" s="13" t="s">
        <v>77</v>
      </c>
      <c r="AW588" s="13" t="s">
        <v>33</v>
      </c>
      <c r="AX588" s="13" t="s">
        <v>72</v>
      </c>
      <c r="AY588" s="224" t="s">
        <v>124</v>
      </c>
    </row>
    <row r="589" spans="2:65" s="11" customFormat="1" ht="11.25">
      <c r="B589" s="182"/>
      <c r="C589" s="183"/>
      <c r="D589" s="184" t="s">
        <v>133</v>
      </c>
      <c r="E589" s="185" t="s">
        <v>19</v>
      </c>
      <c r="F589" s="186" t="s">
        <v>678</v>
      </c>
      <c r="G589" s="183"/>
      <c r="H589" s="187">
        <v>2.5</v>
      </c>
      <c r="I589" s="188"/>
      <c r="J589" s="183"/>
      <c r="K589" s="183"/>
      <c r="L589" s="189"/>
      <c r="M589" s="190"/>
      <c r="N589" s="191"/>
      <c r="O589" s="191"/>
      <c r="P589" s="191"/>
      <c r="Q589" s="191"/>
      <c r="R589" s="191"/>
      <c r="S589" s="191"/>
      <c r="T589" s="192"/>
      <c r="AT589" s="193" t="s">
        <v>133</v>
      </c>
      <c r="AU589" s="193" t="s">
        <v>81</v>
      </c>
      <c r="AV589" s="11" t="s">
        <v>81</v>
      </c>
      <c r="AW589" s="11" t="s">
        <v>33</v>
      </c>
      <c r="AX589" s="11" t="s">
        <v>72</v>
      </c>
      <c r="AY589" s="193" t="s">
        <v>124</v>
      </c>
    </row>
    <row r="590" spans="2:65" s="12" customFormat="1" ht="11.25">
      <c r="B590" s="194"/>
      <c r="C590" s="195"/>
      <c r="D590" s="184" t="s">
        <v>133</v>
      </c>
      <c r="E590" s="196" t="s">
        <v>19</v>
      </c>
      <c r="F590" s="197" t="s">
        <v>150</v>
      </c>
      <c r="G590" s="195"/>
      <c r="H590" s="198">
        <v>41.24</v>
      </c>
      <c r="I590" s="199"/>
      <c r="J590" s="195"/>
      <c r="K590" s="195"/>
      <c r="L590" s="200"/>
      <c r="M590" s="201"/>
      <c r="N590" s="202"/>
      <c r="O590" s="202"/>
      <c r="P590" s="202"/>
      <c r="Q590" s="202"/>
      <c r="R590" s="202"/>
      <c r="S590" s="202"/>
      <c r="T590" s="203"/>
      <c r="AT590" s="204" t="s">
        <v>133</v>
      </c>
      <c r="AU590" s="204" t="s">
        <v>81</v>
      </c>
      <c r="AV590" s="12" t="s">
        <v>131</v>
      </c>
      <c r="AW590" s="12" t="s">
        <v>33</v>
      </c>
      <c r="AX590" s="12" t="s">
        <v>72</v>
      </c>
      <c r="AY590" s="204" t="s">
        <v>124</v>
      </c>
    </row>
    <row r="591" spans="2:65" s="11" customFormat="1" ht="11.25">
      <c r="B591" s="182"/>
      <c r="C591" s="183"/>
      <c r="D591" s="184" t="s">
        <v>133</v>
      </c>
      <c r="E591" s="185" t="s">
        <v>19</v>
      </c>
      <c r="F591" s="186" t="s">
        <v>736</v>
      </c>
      <c r="G591" s="183"/>
      <c r="H591" s="187">
        <v>47.426000000000002</v>
      </c>
      <c r="I591" s="188"/>
      <c r="J591" s="183"/>
      <c r="K591" s="183"/>
      <c r="L591" s="189"/>
      <c r="M591" s="190"/>
      <c r="N591" s="191"/>
      <c r="O591" s="191"/>
      <c r="P591" s="191"/>
      <c r="Q591" s="191"/>
      <c r="R591" s="191"/>
      <c r="S591" s="191"/>
      <c r="T591" s="192"/>
      <c r="AT591" s="193" t="s">
        <v>133</v>
      </c>
      <c r="AU591" s="193" t="s">
        <v>81</v>
      </c>
      <c r="AV591" s="11" t="s">
        <v>81</v>
      </c>
      <c r="AW591" s="11" t="s">
        <v>33</v>
      </c>
      <c r="AX591" s="11" t="s">
        <v>72</v>
      </c>
      <c r="AY591" s="193" t="s">
        <v>124</v>
      </c>
    </row>
    <row r="592" spans="2:65" s="12" customFormat="1" ht="11.25">
      <c r="B592" s="194"/>
      <c r="C592" s="195"/>
      <c r="D592" s="184" t="s">
        <v>133</v>
      </c>
      <c r="E592" s="196" t="s">
        <v>19</v>
      </c>
      <c r="F592" s="197" t="s">
        <v>150</v>
      </c>
      <c r="G592" s="195"/>
      <c r="H592" s="198">
        <v>47.426000000000002</v>
      </c>
      <c r="I592" s="199"/>
      <c r="J592" s="195"/>
      <c r="K592" s="195"/>
      <c r="L592" s="200"/>
      <c r="M592" s="201"/>
      <c r="N592" s="202"/>
      <c r="O592" s="202"/>
      <c r="P592" s="202"/>
      <c r="Q592" s="202"/>
      <c r="R592" s="202"/>
      <c r="S592" s="202"/>
      <c r="T592" s="203"/>
      <c r="AT592" s="204" t="s">
        <v>133</v>
      </c>
      <c r="AU592" s="204" t="s">
        <v>81</v>
      </c>
      <c r="AV592" s="12" t="s">
        <v>131</v>
      </c>
      <c r="AW592" s="12" t="s">
        <v>33</v>
      </c>
      <c r="AX592" s="12" t="s">
        <v>72</v>
      </c>
      <c r="AY592" s="204" t="s">
        <v>124</v>
      </c>
    </row>
    <row r="593" spans="2:65" s="11" customFormat="1" ht="11.25">
      <c r="B593" s="182"/>
      <c r="C593" s="183"/>
      <c r="D593" s="184" t="s">
        <v>133</v>
      </c>
      <c r="E593" s="185" t="s">
        <v>19</v>
      </c>
      <c r="F593" s="186" t="s">
        <v>737</v>
      </c>
      <c r="G593" s="183"/>
      <c r="H593" s="187">
        <v>47.5</v>
      </c>
      <c r="I593" s="188"/>
      <c r="J593" s="183"/>
      <c r="K593" s="183"/>
      <c r="L593" s="189"/>
      <c r="M593" s="190"/>
      <c r="N593" s="191"/>
      <c r="O593" s="191"/>
      <c r="P593" s="191"/>
      <c r="Q593" s="191"/>
      <c r="R593" s="191"/>
      <c r="S593" s="191"/>
      <c r="T593" s="192"/>
      <c r="AT593" s="193" t="s">
        <v>133</v>
      </c>
      <c r="AU593" s="193" t="s">
        <v>81</v>
      </c>
      <c r="AV593" s="11" t="s">
        <v>81</v>
      </c>
      <c r="AW593" s="11" t="s">
        <v>33</v>
      </c>
      <c r="AX593" s="11" t="s">
        <v>72</v>
      </c>
      <c r="AY593" s="193" t="s">
        <v>124</v>
      </c>
    </row>
    <row r="594" spans="2:65" s="12" customFormat="1" ht="11.25">
      <c r="B594" s="194"/>
      <c r="C594" s="195"/>
      <c r="D594" s="184" t="s">
        <v>133</v>
      </c>
      <c r="E594" s="196" t="s">
        <v>19</v>
      </c>
      <c r="F594" s="197" t="s">
        <v>150</v>
      </c>
      <c r="G594" s="195"/>
      <c r="H594" s="198">
        <v>47.5</v>
      </c>
      <c r="I594" s="199"/>
      <c r="J594" s="195"/>
      <c r="K594" s="195"/>
      <c r="L594" s="200"/>
      <c r="M594" s="201"/>
      <c r="N594" s="202"/>
      <c r="O594" s="202"/>
      <c r="P594" s="202"/>
      <c r="Q594" s="202"/>
      <c r="R594" s="202"/>
      <c r="S594" s="202"/>
      <c r="T594" s="203"/>
      <c r="AT594" s="204" t="s">
        <v>133</v>
      </c>
      <c r="AU594" s="204" t="s">
        <v>81</v>
      </c>
      <c r="AV594" s="12" t="s">
        <v>131</v>
      </c>
      <c r="AW594" s="12" t="s">
        <v>33</v>
      </c>
      <c r="AX594" s="12" t="s">
        <v>77</v>
      </c>
      <c r="AY594" s="204" t="s">
        <v>124</v>
      </c>
    </row>
    <row r="595" spans="2:65" s="1" customFormat="1" ht="16.5" customHeight="1">
      <c r="B595" s="34"/>
      <c r="C595" s="170" t="s">
        <v>738</v>
      </c>
      <c r="D595" s="170" t="s">
        <v>126</v>
      </c>
      <c r="E595" s="171" t="s">
        <v>739</v>
      </c>
      <c r="F595" s="172" t="s">
        <v>740</v>
      </c>
      <c r="G595" s="173" t="s">
        <v>259</v>
      </c>
      <c r="H595" s="174">
        <v>1</v>
      </c>
      <c r="I595" s="175"/>
      <c r="J595" s="176">
        <f>ROUND(I595*H595,2)</f>
        <v>0</v>
      </c>
      <c r="K595" s="172" t="s">
        <v>130</v>
      </c>
      <c r="L595" s="38"/>
      <c r="M595" s="177" t="s">
        <v>19</v>
      </c>
      <c r="N595" s="178" t="s">
        <v>43</v>
      </c>
      <c r="O595" s="60"/>
      <c r="P595" s="179">
        <f>O595*H595</f>
        <v>0</v>
      </c>
      <c r="Q595" s="179">
        <v>5.8599999999999998E-3</v>
      </c>
      <c r="R595" s="179">
        <f>Q595*H595</f>
        <v>5.8599999999999998E-3</v>
      </c>
      <c r="S595" s="179">
        <v>0</v>
      </c>
      <c r="T595" s="180">
        <f>S595*H595</f>
        <v>0</v>
      </c>
      <c r="AR595" s="17" t="s">
        <v>205</v>
      </c>
      <c r="AT595" s="17" t="s">
        <v>126</v>
      </c>
      <c r="AU595" s="17" t="s">
        <v>81</v>
      </c>
      <c r="AY595" s="17" t="s">
        <v>124</v>
      </c>
      <c r="BE595" s="181">
        <f>IF(N595="základní",J595,0)</f>
        <v>0</v>
      </c>
      <c r="BF595" s="181">
        <f>IF(N595="snížená",J595,0)</f>
        <v>0</v>
      </c>
      <c r="BG595" s="181">
        <f>IF(N595="zákl. přenesená",J595,0)</f>
        <v>0</v>
      </c>
      <c r="BH595" s="181">
        <f>IF(N595="sníž. přenesená",J595,0)</f>
        <v>0</v>
      </c>
      <c r="BI595" s="181">
        <f>IF(N595="nulová",J595,0)</f>
        <v>0</v>
      </c>
      <c r="BJ595" s="17" t="s">
        <v>77</v>
      </c>
      <c r="BK595" s="181">
        <f>ROUND(I595*H595,2)</f>
        <v>0</v>
      </c>
      <c r="BL595" s="17" t="s">
        <v>205</v>
      </c>
      <c r="BM595" s="17" t="s">
        <v>741</v>
      </c>
    </row>
    <row r="596" spans="2:65" s="1" customFormat="1" ht="16.5" customHeight="1">
      <c r="B596" s="34"/>
      <c r="C596" s="170" t="s">
        <v>742</v>
      </c>
      <c r="D596" s="170" t="s">
        <v>126</v>
      </c>
      <c r="E596" s="171" t="s">
        <v>743</v>
      </c>
      <c r="F596" s="172" t="s">
        <v>744</v>
      </c>
      <c r="G596" s="173" t="s">
        <v>259</v>
      </c>
      <c r="H596" s="174">
        <v>30.5</v>
      </c>
      <c r="I596" s="175"/>
      <c r="J596" s="176">
        <f>ROUND(I596*H596,2)</f>
        <v>0</v>
      </c>
      <c r="K596" s="172" t="s">
        <v>130</v>
      </c>
      <c r="L596" s="38"/>
      <c r="M596" s="177" t="s">
        <v>19</v>
      </c>
      <c r="N596" s="178" t="s">
        <v>43</v>
      </c>
      <c r="O596" s="60"/>
      <c r="P596" s="179">
        <f>O596*H596</f>
        <v>0</v>
      </c>
      <c r="Q596" s="179">
        <v>7.7999999999999999E-4</v>
      </c>
      <c r="R596" s="179">
        <f>Q596*H596</f>
        <v>2.3789999999999999E-2</v>
      </c>
      <c r="S596" s="179">
        <v>0</v>
      </c>
      <c r="T596" s="180">
        <f>S596*H596</f>
        <v>0</v>
      </c>
      <c r="AR596" s="17" t="s">
        <v>205</v>
      </c>
      <c r="AT596" s="17" t="s">
        <v>126</v>
      </c>
      <c r="AU596" s="17" t="s">
        <v>81</v>
      </c>
      <c r="AY596" s="17" t="s">
        <v>124</v>
      </c>
      <c r="BE596" s="181">
        <f>IF(N596="základní",J596,0)</f>
        <v>0</v>
      </c>
      <c r="BF596" s="181">
        <f>IF(N596="snížená",J596,0)</f>
        <v>0</v>
      </c>
      <c r="BG596" s="181">
        <f>IF(N596="zákl. přenesená",J596,0)</f>
        <v>0</v>
      </c>
      <c r="BH596" s="181">
        <f>IF(N596="sníž. přenesená",J596,0)</f>
        <v>0</v>
      </c>
      <c r="BI596" s="181">
        <f>IF(N596="nulová",J596,0)</f>
        <v>0</v>
      </c>
      <c r="BJ596" s="17" t="s">
        <v>77</v>
      </c>
      <c r="BK596" s="181">
        <f>ROUND(I596*H596,2)</f>
        <v>0</v>
      </c>
      <c r="BL596" s="17" t="s">
        <v>205</v>
      </c>
      <c r="BM596" s="17" t="s">
        <v>745</v>
      </c>
    </row>
    <row r="597" spans="2:65" s="13" customFormat="1" ht="11.25">
      <c r="B597" s="215"/>
      <c r="C597" s="216"/>
      <c r="D597" s="184" t="s">
        <v>133</v>
      </c>
      <c r="E597" s="217" t="s">
        <v>19</v>
      </c>
      <c r="F597" s="218" t="s">
        <v>746</v>
      </c>
      <c r="G597" s="216"/>
      <c r="H597" s="217" t="s">
        <v>19</v>
      </c>
      <c r="I597" s="219"/>
      <c r="J597" s="216"/>
      <c r="K597" s="216"/>
      <c r="L597" s="220"/>
      <c r="M597" s="221"/>
      <c r="N597" s="222"/>
      <c r="O597" s="222"/>
      <c r="P597" s="222"/>
      <c r="Q597" s="222"/>
      <c r="R597" s="222"/>
      <c r="S597" s="222"/>
      <c r="T597" s="223"/>
      <c r="AT597" s="224" t="s">
        <v>133</v>
      </c>
      <c r="AU597" s="224" t="s">
        <v>81</v>
      </c>
      <c r="AV597" s="13" t="s">
        <v>77</v>
      </c>
      <c r="AW597" s="13" t="s">
        <v>33</v>
      </c>
      <c r="AX597" s="13" t="s">
        <v>72</v>
      </c>
      <c r="AY597" s="224" t="s">
        <v>124</v>
      </c>
    </row>
    <row r="598" spans="2:65" s="13" customFormat="1" ht="11.25">
      <c r="B598" s="215"/>
      <c r="C598" s="216"/>
      <c r="D598" s="184" t="s">
        <v>133</v>
      </c>
      <c r="E598" s="217" t="s">
        <v>19</v>
      </c>
      <c r="F598" s="218" t="s">
        <v>487</v>
      </c>
      <c r="G598" s="216"/>
      <c r="H598" s="217" t="s">
        <v>19</v>
      </c>
      <c r="I598" s="219"/>
      <c r="J598" s="216"/>
      <c r="K598" s="216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133</v>
      </c>
      <c r="AU598" s="224" t="s">
        <v>81</v>
      </c>
      <c r="AV598" s="13" t="s">
        <v>77</v>
      </c>
      <c r="AW598" s="13" t="s">
        <v>33</v>
      </c>
      <c r="AX598" s="13" t="s">
        <v>72</v>
      </c>
      <c r="AY598" s="224" t="s">
        <v>124</v>
      </c>
    </row>
    <row r="599" spans="2:65" s="11" customFormat="1" ht="11.25">
      <c r="B599" s="182"/>
      <c r="C599" s="183"/>
      <c r="D599" s="184" t="s">
        <v>133</v>
      </c>
      <c r="E599" s="185" t="s">
        <v>19</v>
      </c>
      <c r="F599" s="186" t="s">
        <v>747</v>
      </c>
      <c r="G599" s="183"/>
      <c r="H599" s="187">
        <v>4.4800000000000004</v>
      </c>
      <c r="I599" s="188"/>
      <c r="J599" s="183"/>
      <c r="K599" s="183"/>
      <c r="L599" s="189"/>
      <c r="M599" s="190"/>
      <c r="N599" s="191"/>
      <c r="O599" s="191"/>
      <c r="P599" s="191"/>
      <c r="Q599" s="191"/>
      <c r="R599" s="191"/>
      <c r="S599" s="191"/>
      <c r="T599" s="192"/>
      <c r="AT599" s="193" t="s">
        <v>133</v>
      </c>
      <c r="AU599" s="193" t="s">
        <v>81</v>
      </c>
      <c r="AV599" s="11" t="s">
        <v>81</v>
      </c>
      <c r="AW599" s="11" t="s">
        <v>33</v>
      </c>
      <c r="AX599" s="11" t="s">
        <v>72</v>
      </c>
      <c r="AY599" s="193" t="s">
        <v>124</v>
      </c>
    </row>
    <row r="600" spans="2:65" s="13" customFormat="1" ht="11.25">
      <c r="B600" s="215"/>
      <c r="C600" s="216"/>
      <c r="D600" s="184" t="s">
        <v>133</v>
      </c>
      <c r="E600" s="217" t="s">
        <v>19</v>
      </c>
      <c r="F600" s="218" t="s">
        <v>508</v>
      </c>
      <c r="G600" s="216"/>
      <c r="H600" s="217" t="s">
        <v>19</v>
      </c>
      <c r="I600" s="219"/>
      <c r="J600" s="216"/>
      <c r="K600" s="216"/>
      <c r="L600" s="220"/>
      <c r="M600" s="221"/>
      <c r="N600" s="222"/>
      <c r="O600" s="222"/>
      <c r="P600" s="222"/>
      <c r="Q600" s="222"/>
      <c r="R600" s="222"/>
      <c r="S600" s="222"/>
      <c r="T600" s="223"/>
      <c r="AT600" s="224" t="s">
        <v>133</v>
      </c>
      <c r="AU600" s="224" t="s">
        <v>81</v>
      </c>
      <c r="AV600" s="13" t="s">
        <v>77</v>
      </c>
      <c r="AW600" s="13" t="s">
        <v>33</v>
      </c>
      <c r="AX600" s="13" t="s">
        <v>72</v>
      </c>
      <c r="AY600" s="224" t="s">
        <v>124</v>
      </c>
    </row>
    <row r="601" spans="2:65" s="11" customFormat="1" ht="11.25">
      <c r="B601" s="182"/>
      <c r="C601" s="183"/>
      <c r="D601" s="184" t="s">
        <v>133</v>
      </c>
      <c r="E601" s="185" t="s">
        <v>19</v>
      </c>
      <c r="F601" s="186" t="s">
        <v>748</v>
      </c>
      <c r="G601" s="183"/>
      <c r="H601" s="187">
        <v>6.09</v>
      </c>
      <c r="I601" s="188"/>
      <c r="J601" s="183"/>
      <c r="K601" s="183"/>
      <c r="L601" s="189"/>
      <c r="M601" s="190"/>
      <c r="N601" s="191"/>
      <c r="O601" s="191"/>
      <c r="P601" s="191"/>
      <c r="Q601" s="191"/>
      <c r="R601" s="191"/>
      <c r="S601" s="191"/>
      <c r="T601" s="192"/>
      <c r="AT601" s="193" t="s">
        <v>133</v>
      </c>
      <c r="AU601" s="193" t="s">
        <v>81</v>
      </c>
      <c r="AV601" s="11" t="s">
        <v>81</v>
      </c>
      <c r="AW601" s="11" t="s">
        <v>33</v>
      </c>
      <c r="AX601" s="11" t="s">
        <v>72</v>
      </c>
      <c r="AY601" s="193" t="s">
        <v>124</v>
      </c>
    </row>
    <row r="602" spans="2:65" s="13" customFormat="1" ht="11.25">
      <c r="B602" s="215"/>
      <c r="C602" s="216"/>
      <c r="D602" s="184" t="s">
        <v>133</v>
      </c>
      <c r="E602" s="217" t="s">
        <v>19</v>
      </c>
      <c r="F602" s="218" t="s">
        <v>494</v>
      </c>
      <c r="G602" s="216"/>
      <c r="H602" s="217" t="s">
        <v>19</v>
      </c>
      <c r="I602" s="219"/>
      <c r="J602" s="216"/>
      <c r="K602" s="216"/>
      <c r="L602" s="220"/>
      <c r="M602" s="221"/>
      <c r="N602" s="222"/>
      <c r="O602" s="222"/>
      <c r="P602" s="222"/>
      <c r="Q602" s="222"/>
      <c r="R602" s="222"/>
      <c r="S602" s="222"/>
      <c r="T602" s="223"/>
      <c r="AT602" s="224" t="s">
        <v>133</v>
      </c>
      <c r="AU602" s="224" t="s">
        <v>81</v>
      </c>
      <c r="AV602" s="13" t="s">
        <v>77</v>
      </c>
      <c r="AW602" s="13" t="s">
        <v>33</v>
      </c>
      <c r="AX602" s="13" t="s">
        <v>72</v>
      </c>
      <c r="AY602" s="224" t="s">
        <v>124</v>
      </c>
    </row>
    <row r="603" spans="2:65" s="11" customFormat="1" ht="11.25">
      <c r="B603" s="182"/>
      <c r="C603" s="183"/>
      <c r="D603" s="184" t="s">
        <v>133</v>
      </c>
      <c r="E603" s="185" t="s">
        <v>19</v>
      </c>
      <c r="F603" s="186" t="s">
        <v>749</v>
      </c>
      <c r="G603" s="183"/>
      <c r="H603" s="187">
        <v>15.8</v>
      </c>
      <c r="I603" s="188"/>
      <c r="J603" s="183"/>
      <c r="K603" s="183"/>
      <c r="L603" s="189"/>
      <c r="M603" s="190"/>
      <c r="N603" s="191"/>
      <c r="O603" s="191"/>
      <c r="P603" s="191"/>
      <c r="Q603" s="191"/>
      <c r="R603" s="191"/>
      <c r="S603" s="191"/>
      <c r="T603" s="192"/>
      <c r="AT603" s="193" t="s">
        <v>133</v>
      </c>
      <c r="AU603" s="193" t="s">
        <v>81</v>
      </c>
      <c r="AV603" s="11" t="s">
        <v>81</v>
      </c>
      <c r="AW603" s="11" t="s">
        <v>33</v>
      </c>
      <c r="AX603" s="11" t="s">
        <v>72</v>
      </c>
      <c r="AY603" s="193" t="s">
        <v>124</v>
      </c>
    </row>
    <row r="604" spans="2:65" s="12" customFormat="1" ht="11.25">
      <c r="B604" s="194"/>
      <c r="C604" s="195"/>
      <c r="D604" s="184" t="s">
        <v>133</v>
      </c>
      <c r="E604" s="196" t="s">
        <v>19</v>
      </c>
      <c r="F604" s="197" t="s">
        <v>150</v>
      </c>
      <c r="G604" s="195"/>
      <c r="H604" s="198">
        <v>26.37</v>
      </c>
      <c r="I604" s="199"/>
      <c r="J604" s="195"/>
      <c r="K604" s="195"/>
      <c r="L604" s="200"/>
      <c r="M604" s="201"/>
      <c r="N604" s="202"/>
      <c r="O604" s="202"/>
      <c r="P604" s="202"/>
      <c r="Q604" s="202"/>
      <c r="R604" s="202"/>
      <c r="S604" s="202"/>
      <c r="T604" s="203"/>
      <c r="AT604" s="204" t="s">
        <v>133</v>
      </c>
      <c r="AU604" s="204" t="s">
        <v>81</v>
      </c>
      <c r="AV604" s="12" t="s">
        <v>131</v>
      </c>
      <c r="AW604" s="12" t="s">
        <v>33</v>
      </c>
      <c r="AX604" s="12" t="s">
        <v>72</v>
      </c>
      <c r="AY604" s="204" t="s">
        <v>124</v>
      </c>
    </row>
    <row r="605" spans="2:65" s="11" customFormat="1" ht="11.25">
      <c r="B605" s="182"/>
      <c r="C605" s="183"/>
      <c r="D605" s="184" t="s">
        <v>133</v>
      </c>
      <c r="E605" s="185" t="s">
        <v>19</v>
      </c>
      <c r="F605" s="186" t="s">
        <v>750</v>
      </c>
      <c r="G605" s="183"/>
      <c r="H605" s="187">
        <v>30.326000000000001</v>
      </c>
      <c r="I605" s="188"/>
      <c r="J605" s="183"/>
      <c r="K605" s="183"/>
      <c r="L605" s="189"/>
      <c r="M605" s="190"/>
      <c r="N605" s="191"/>
      <c r="O605" s="191"/>
      <c r="P605" s="191"/>
      <c r="Q605" s="191"/>
      <c r="R605" s="191"/>
      <c r="S605" s="191"/>
      <c r="T605" s="192"/>
      <c r="AT605" s="193" t="s">
        <v>133</v>
      </c>
      <c r="AU605" s="193" t="s">
        <v>81</v>
      </c>
      <c r="AV605" s="11" t="s">
        <v>81</v>
      </c>
      <c r="AW605" s="11" t="s">
        <v>33</v>
      </c>
      <c r="AX605" s="11" t="s">
        <v>72</v>
      </c>
      <c r="AY605" s="193" t="s">
        <v>124</v>
      </c>
    </row>
    <row r="606" spans="2:65" s="12" customFormat="1" ht="11.25">
      <c r="B606" s="194"/>
      <c r="C606" s="195"/>
      <c r="D606" s="184" t="s">
        <v>133</v>
      </c>
      <c r="E606" s="196" t="s">
        <v>19</v>
      </c>
      <c r="F606" s="197" t="s">
        <v>150</v>
      </c>
      <c r="G606" s="195"/>
      <c r="H606" s="198">
        <v>30.326000000000001</v>
      </c>
      <c r="I606" s="199"/>
      <c r="J606" s="195"/>
      <c r="K606" s="195"/>
      <c r="L606" s="200"/>
      <c r="M606" s="201"/>
      <c r="N606" s="202"/>
      <c r="O606" s="202"/>
      <c r="P606" s="202"/>
      <c r="Q606" s="202"/>
      <c r="R606" s="202"/>
      <c r="S606" s="202"/>
      <c r="T606" s="203"/>
      <c r="AT606" s="204" t="s">
        <v>133</v>
      </c>
      <c r="AU606" s="204" t="s">
        <v>81</v>
      </c>
      <c r="AV606" s="12" t="s">
        <v>131</v>
      </c>
      <c r="AW606" s="12" t="s">
        <v>33</v>
      </c>
      <c r="AX606" s="12" t="s">
        <v>72</v>
      </c>
      <c r="AY606" s="204" t="s">
        <v>124</v>
      </c>
    </row>
    <row r="607" spans="2:65" s="11" customFormat="1" ht="11.25">
      <c r="B607" s="182"/>
      <c r="C607" s="183"/>
      <c r="D607" s="184" t="s">
        <v>133</v>
      </c>
      <c r="E607" s="185" t="s">
        <v>19</v>
      </c>
      <c r="F607" s="186" t="s">
        <v>751</v>
      </c>
      <c r="G607" s="183"/>
      <c r="H607" s="187">
        <v>30.5</v>
      </c>
      <c r="I607" s="188"/>
      <c r="J607" s="183"/>
      <c r="K607" s="183"/>
      <c r="L607" s="189"/>
      <c r="M607" s="190"/>
      <c r="N607" s="191"/>
      <c r="O607" s="191"/>
      <c r="P607" s="191"/>
      <c r="Q607" s="191"/>
      <c r="R607" s="191"/>
      <c r="S607" s="191"/>
      <c r="T607" s="192"/>
      <c r="AT607" s="193" t="s">
        <v>133</v>
      </c>
      <c r="AU607" s="193" t="s">
        <v>81</v>
      </c>
      <c r="AV607" s="11" t="s">
        <v>81</v>
      </c>
      <c r="AW607" s="11" t="s">
        <v>33</v>
      </c>
      <c r="AX607" s="11" t="s">
        <v>72</v>
      </c>
      <c r="AY607" s="193" t="s">
        <v>124</v>
      </c>
    </row>
    <row r="608" spans="2:65" s="12" customFormat="1" ht="11.25">
      <c r="B608" s="194"/>
      <c r="C608" s="195"/>
      <c r="D608" s="184" t="s">
        <v>133</v>
      </c>
      <c r="E608" s="196" t="s">
        <v>19</v>
      </c>
      <c r="F608" s="197" t="s">
        <v>150</v>
      </c>
      <c r="G608" s="195"/>
      <c r="H608" s="198">
        <v>30.5</v>
      </c>
      <c r="I608" s="199"/>
      <c r="J608" s="195"/>
      <c r="K608" s="195"/>
      <c r="L608" s="200"/>
      <c r="M608" s="201"/>
      <c r="N608" s="202"/>
      <c r="O608" s="202"/>
      <c r="P608" s="202"/>
      <c r="Q608" s="202"/>
      <c r="R608" s="202"/>
      <c r="S608" s="202"/>
      <c r="T608" s="203"/>
      <c r="AT608" s="204" t="s">
        <v>133</v>
      </c>
      <c r="AU608" s="204" t="s">
        <v>81</v>
      </c>
      <c r="AV608" s="12" t="s">
        <v>131</v>
      </c>
      <c r="AW608" s="12" t="s">
        <v>33</v>
      </c>
      <c r="AX608" s="12" t="s">
        <v>77</v>
      </c>
      <c r="AY608" s="204" t="s">
        <v>124</v>
      </c>
    </row>
    <row r="609" spans="2:65" s="1" customFormat="1" ht="16.5" customHeight="1">
      <c r="B609" s="34"/>
      <c r="C609" s="170" t="s">
        <v>752</v>
      </c>
      <c r="D609" s="170" t="s">
        <v>126</v>
      </c>
      <c r="E609" s="171" t="s">
        <v>753</v>
      </c>
      <c r="F609" s="172" t="s">
        <v>754</v>
      </c>
      <c r="G609" s="173" t="s">
        <v>259</v>
      </c>
      <c r="H609" s="174">
        <v>36.5</v>
      </c>
      <c r="I609" s="175"/>
      <c r="J609" s="176">
        <f>ROUND(I609*H609,2)</f>
        <v>0</v>
      </c>
      <c r="K609" s="172" t="s">
        <v>130</v>
      </c>
      <c r="L609" s="38"/>
      <c r="M609" s="177" t="s">
        <v>19</v>
      </c>
      <c r="N609" s="178" t="s">
        <v>43</v>
      </c>
      <c r="O609" s="60"/>
      <c r="P609" s="179">
        <f>O609*H609</f>
        <v>0</v>
      </c>
      <c r="Q609" s="179">
        <v>9.6000000000000002E-4</v>
      </c>
      <c r="R609" s="179">
        <f>Q609*H609</f>
        <v>3.5040000000000002E-2</v>
      </c>
      <c r="S609" s="179">
        <v>0</v>
      </c>
      <c r="T609" s="180">
        <f>S609*H609</f>
        <v>0</v>
      </c>
      <c r="AR609" s="17" t="s">
        <v>205</v>
      </c>
      <c r="AT609" s="17" t="s">
        <v>126</v>
      </c>
      <c r="AU609" s="17" t="s">
        <v>81</v>
      </c>
      <c r="AY609" s="17" t="s">
        <v>124</v>
      </c>
      <c r="BE609" s="181">
        <f>IF(N609="základní",J609,0)</f>
        <v>0</v>
      </c>
      <c r="BF609" s="181">
        <f>IF(N609="snížená",J609,0)</f>
        <v>0</v>
      </c>
      <c r="BG609" s="181">
        <f>IF(N609="zákl. přenesená",J609,0)</f>
        <v>0</v>
      </c>
      <c r="BH609" s="181">
        <f>IF(N609="sníž. přenesená",J609,0)</f>
        <v>0</v>
      </c>
      <c r="BI609" s="181">
        <f>IF(N609="nulová",J609,0)</f>
        <v>0</v>
      </c>
      <c r="BJ609" s="17" t="s">
        <v>77</v>
      </c>
      <c r="BK609" s="181">
        <f>ROUND(I609*H609,2)</f>
        <v>0</v>
      </c>
      <c r="BL609" s="17" t="s">
        <v>205</v>
      </c>
      <c r="BM609" s="17" t="s">
        <v>755</v>
      </c>
    </row>
    <row r="610" spans="2:65" s="13" customFormat="1" ht="11.25">
      <c r="B610" s="215"/>
      <c r="C610" s="216"/>
      <c r="D610" s="184" t="s">
        <v>133</v>
      </c>
      <c r="E610" s="217" t="s">
        <v>19</v>
      </c>
      <c r="F610" s="218" t="s">
        <v>746</v>
      </c>
      <c r="G610" s="216"/>
      <c r="H610" s="217" t="s">
        <v>19</v>
      </c>
      <c r="I610" s="219"/>
      <c r="J610" s="216"/>
      <c r="K610" s="216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133</v>
      </c>
      <c r="AU610" s="224" t="s">
        <v>81</v>
      </c>
      <c r="AV610" s="13" t="s">
        <v>77</v>
      </c>
      <c r="AW610" s="13" t="s">
        <v>33</v>
      </c>
      <c r="AX610" s="13" t="s">
        <v>72</v>
      </c>
      <c r="AY610" s="224" t="s">
        <v>124</v>
      </c>
    </row>
    <row r="611" spans="2:65" s="13" customFormat="1" ht="11.25">
      <c r="B611" s="215"/>
      <c r="C611" s="216"/>
      <c r="D611" s="184" t="s">
        <v>133</v>
      </c>
      <c r="E611" s="217" t="s">
        <v>19</v>
      </c>
      <c r="F611" s="218" t="s">
        <v>487</v>
      </c>
      <c r="G611" s="216"/>
      <c r="H611" s="217" t="s">
        <v>19</v>
      </c>
      <c r="I611" s="219"/>
      <c r="J611" s="216"/>
      <c r="K611" s="216"/>
      <c r="L611" s="220"/>
      <c r="M611" s="221"/>
      <c r="N611" s="222"/>
      <c r="O611" s="222"/>
      <c r="P611" s="222"/>
      <c r="Q611" s="222"/>
      <c r="R611" s="222"/>
      <c r="S611" s="222"/>
      <c r="T611" s="223"/>
      <c r="AT611" s="224" t="s">
        <v>133</v>
      </c>
      <c r="AU611" s="224" t="s">
        <v>81</v>
      </c>
      <c r="AV611" s="13" t="s">
        <v>77</v>
      </c>
      <c r="AW611" s="13" t="s">
        <v>33</v>
      </c>
      <c r="AX611" s="13" t="s">
        <v>72</v>
      </c>
      <c r="AY611" s="224" t="s">
        <v>124</v>
      </c>
    </row>
    <row r="612" spans="2:65" s="11" customFormat="1" ht="11.25">
      <c r="B612" s="182"/>
      <c r="C612" s="183"/>
      <c r="D612" s="184" t="s">
        <v>133</v>
      </c>
      <c r="E612" s="185" t="s">
        <v>19</v>
      </c>
      <c r="F612" s="186" t="s">
        <v>756</v>
      </c>
      <c r="G612" s="183"/>
      <c r="H612" s="187">
        <v>6.09</v>
      </c>
      <c r="I612" s="188"/>
      <c r="J612" s="183"/>
      <c r="K612" s="183"/>
      <c r="L612" s="189"/>
      <c r="M612" s="190"/>
      <c r="N612" s="191"/>
      <c r="O612" s="191"/>
      <c r="P612" s="191"/>
      <c r="Q612" s="191"/>
      <c r="R612" s="191"/>
      <c r="S612" s="191"/>
      <c r="T612" s="192"/>
      <c r="AT612" s="193" t="s">
        <v>133</v>
      </c>
      <c r="AU612" s="193" t="s">
        <v>81</v>
      </c>
      <c r="AV612" s="11" t="s">
        <v>81</v>
      </c>
      <c r="AW612" s="11" t="s">
        <v>33</v>
      </c>
      <c r="AX612" s="11" t="s">
        <v>72</v>
      </c>
      <c r="AY612" s="193" t="s">
        <v>124</v>
      </c>
    </row>
    <row r="613" spans="2:65" s="13" customFormat="1" ht="11.25">
      <c r="B613" s="215"/>
      <c r="C613" s="216"/>
      <c r="D613" s="184" t="s">
        <v>133</v>
      </c>
      <c r="E613" s="217" t="s">
        <v>19</v>
      </c>
      <c r="F613" s="218" t="s">
        <v>508</v>
      </c>
      <c r="G613" s="216"/>
      <c r="H613" s="217" t="s">
        <v>19</v>
      </c>
      <c r="I613" s="219"/>
      <c r="J613" s="216"/>
      <c r="K613" s="216"/>
      <c r="L613" s="220"/>
      <c r="M613" s="221"/>
      <c r="N613" s="222"/>
      <c r="O613" s="222"/>
      <c r="P613" s="222"/>
      <c r="Q613" s="222"/>
      <c r="R613" s="222"/>
      <c r="S613" s="222"/>
      <c r="T613" s="223"/>
      <c r="AT613" s="224" t="s">
        <v>133</v>
      </c>
      <c r="AU613" s="224" t="s">
        <v>81</v>
      </c>
      <c r="AV613" s="13" t="s">
        <v>77</v>
      </c>
      <c r="AW613" s="13" t="s">
        <v>33</v>
      </c>
      <c r="AX613" s="13" t="s">
        <v>72</v>
      </c>
      <c r="AY613" s="224" t="s">
        <v>124</v>
      </c>
    </row>
    <row r="614" spans="2:65" s="11" customFormat="1" ht="11.25">
      <c r="B614" s="182"/>
      <c r="C614" s="183"/>
      <c r="D614" s="184" t="s">
        <v>133</v>
      </c>
      <c r="E614" s="185" t="s">
        <v>19</v>
      </c>
      <c r="F614" s="186" t="s">
        <v>757</v>
      </c>
      <c r="G614" s="183"/>
      <c r="H614" s="187">
        <v>9.74</v>
      </c>
      <c r="I614" s="188"/>
      <c r="J614" s="183"/>
      <c r="K614" s="183"/>
      <c r="L614" s="189"/>
      <c r="M614" s="190"/>
      <c r="N614" s="191"/>
      <c r="O614" s="191"/>
      <c r="P614" s="191"/>
      <c r="Q614" s="191"/>
      <c r="R614" s="191"/>
      <c r="S614" s="191"/>
      <c r="T614" s="192"/>
      <c r="AT614" s="193" t="s">
        <v>133</v>
      </c>
      <c r="AU614" s="193" t="s">
        <v>81</v>
      </c>
      <c r="AV614" s="11" t="s">
        <v>81</v>
      </c>
      <c r="AW614" s="11" t="s">
        <v>33</v>
      </c>
      <c r="AX614" s="11" t="s">
        <v>72</v>
      </c>
      <c r="AY614" s="193" t="s">
        <v>124</v>
      </c>
    </row>
    <row r="615" spans="2:65" s="13" customFormat="1" ht="11.25">
      <c r="B615" s="215"/>
      <c r="C615" s="216"/>
      <c r="D615" s="184" t="s">
        <v>133</v>
      </c>
      <c r="E615" s="217" t="s">
        <v>19</v>
      </c>
      <c r="F615" s="218" t="s">
        <v>494</v>
      </c>
      <c r="G615" s="216"/>
      <c r="H615" s="217" t="s">
        <v>19</v>
      </c>
      <c r="I615" s="219"/>
      <c r="J615" s="216"/>
      <c r="K615" s="216"/>
      <c r="L615" s="220"/>
      <c r="M615" s="221"/>
      <c r="N615" s="222"/>
      <c r="O615" s="222"/>
      <c r="P615" s="222"/>
      <c r="Q615" s="222"/>
      <c r="R615" s="222"/>
      <c r="S615" s="222"/>
      <c r="T615" s="223"/>
      <c r="AT615" s="224" t="s">
        <v>133</v>
      </c>
      <c r="AU615" s="224" t="s">
        <v>81</v>
      </c>
      <c r="AV615" s="13" t="s">
        <v>77</v>
      </c>
      <c r="AW615" s="13" t="s">
        <v>33</v>
      </c>
      <c r="AX615" s="13" t="s">
        <v>72</v>
      </c>
      <c r="AY615" s="224" t="s">
        <v>124</v>
      </c>
    </row>
    <row r="616" spans="2:65" s="11" customFormat="1" ht="11.25">
      <c r="B616" s="182"/>
      <c r="C616" s="183"/>
      <c r="D616" s="184" t="s">
        <v>133</v>
      </c>
      <c r="E616" s="185" t="s">
        <v>19</v>
      </c>
      <c r="F616" s="186" t="s">
        <v>758</v>
      </c>
      <c r="G616" s="183"/>
      <c r="H616" s="187">
        <v>15.5</v>
      </c>
      <c r="I616" s="188"/>
      <c r="J616" s="183"/>
      <c r="K616" s="183"/>
      <c r="L616" s="189"/>
      <c r="M616" s="190"/>
      <c r="N616" s="191"/>
      <c r="O616" s="191"/>
      <c r="P616" s="191"/>
      <c r="Q616" s="191"/>
      <c r="R616" s="191"/>
      <c r="S616" s="191"/>
      <c r="T616" s="192"/>
      <c r="AT616" s="193" t="s">
        <v>133</v>
      </c>
      <c r="AU616" s="193" t="s">
        <v>81</v>
      </c>
      <c r="AV616" s="11" t="s">
        <v>81</v>
      </c>
      <c r="AW616" s="11" t="s">
        <v>33</v>
      </c>
      <c r="AX616" s="11" t="s">
        <v>72</v>
      </c>
      <c r="AY616" s="193" t="s">
        <v>124</v>
      </c>
    </row>
    <row r="617" spans="2:65" s="12" customFormat="1" ht="11.25">
      <c r="B617" s="194"/>
      <c r="C617" s="195"/>
      <c r="D617" s="184" t="s">
        <v>133</v>
      </c>
      <c r="E617" s="196" t="s">
        <v>19</v>
      </c>
      <c r="F617" s="197" t="s">
        <v>150</v>
      </c>
      <c r="G617" s="195"/>
      <c r="H617" s="198">
        <v>31.33</v>
      </c>
      <c r="I617" s="199"/>
      <c r="J617" s="195"/>
      <c r="K617" s="195"/>
      <c r="L617" s="200"/>
      <c r="M617" s="201"/>
      <c r="N617" s="202"/>
      <c r="O617" s="202"/>
      <c r="P617" s="202"/>
      <c r="Q617" s="202"/>
      <c r="R617" s="202"/>
      <c r="S617" s="202"/>
      <c r="T617" s="203"/>
      <c r="AT617" s="204" t="s">
        <v>133</v>
      </c>
      <c r="AU617" s="204" t="s">
        <v>81</v>
      </c>
      <c r="AV617" s="12" t="s">
        <v>131</v>
      </c>
      <c r="AW617" s="12" t="s">
        <v>33</v>
      </c>
      <c r="AX617" s="12" t="s">
        <v>72</v>
      </c>
      <c r="AY617" s="204" t="s">
        <v>124</v>
      </c>
    </row>
    <row r="618" spans="2:65" s="11" customFormat="1" ht="11.25">
      <c r="B618" s="182"/>
      <c r="C618" s="183"/>
      <c r="D618" s="184" t="s">
        <v>133</v>
      </c>
      <c r="E618" s="185" t="s">
        <v>19</v>
      </c>
      <c r="F618" s="186" t="s">
        <v>759</v>
      </c>
      <c r="G618" s="183"/>
      <c r="H618" s="187">
        <v>36.03</v>
      </c>
      <c r="I618" s="188"/>
      <c r="J618" s="183"/>
      <c r="K618" s="183"/>
      <c r="L618" s="189"/>
      <c r="M618" s="190"/>
      <c r="N618" s="191"/>
      <c r="O618" s="191"/>
      <c r="P618" s="191"/>
      <c r="Q618" s="191"/>
      <c r="R618" s="191"/>
      <c r="S618" s="191"/>
      <c r="T618" s="192"/>
      <c r="AT618" s="193" t="s">
        <v>133</v>
      </c>
      <c r="AU618" s="193" t="s">
        <v>81</v>
      </c>
      <c r="AV618" s="11" t="s">
        <v>81</v>
      </c>
      <c r="AW618" s="11" t="s">
        <v>33</v>
      </c>
      <c r="AX618" s="11" t="s">
        <v>72</v>
      </c>
      <c r="AY618" s="193" t="s">
        <v>124</v>
      </c>
    </row>
    <row r="619" spans="2:65" s="12" customFormat="1" ht="11.25">
      <c r="B619" s="194"/>
      <c r="C619" s="195"/>
      <c r="D619" s="184" t="s">
        <v>133</v>
      </c>
      <c r="E619" s="196" t="s">
        <v>19</v>
      </c>
      <c r="F619" s="197" t="s">
        <v>150</v>
      </c>
      <c r="G619" s="195"/>
      <c r="H619" s="198">
        <v>36.03</v>
      </c>
      <c r="I619" s="199"/>
      <c r="J619" s="195"/>
      <c r="K619" s="195"/>
      <c r="L619" s="200"/>
      <c r="M619" s="201"/>
      <c r="N619" s="202"/>
      <c r="O619" s="202"/>
      <c r="P619" s="202"/>
      <c r="Q619" s="202"/>
      <c r="R619" s="202"/>
      <c r="S619" s="202"/>
      <c r="T619" s="203"/>
      <c r="AT619" s="204" t="s">
        <v>133</v>
      </c>
      <c r="AU619" s="204" t="s">
        <v>81</v>
      </c>
      <c r="AV619" s="12" t="s">
        <v>131</v>
      </c>
      <c r="AW619" s="12" t="s">
        <v>33</v>
      </c>
      <c r="AX619" s="12" t="s">
        <v>72</v>
      </c>
      <c r="AY619" s="204" t="s">
        <v>124</v>
      </c>
    </row>
    <row r="620" spans="2:65" s="11" customFormat="1" ht="11.25">
      <c r="B620" s="182"/>
      <c r="C620" s="183"/>
      <c r="D620" s="184" t="s">
        <v>133</v>
      </c>
      <c r="E620" s="185" t="s">
        <v>19</v>
      </c>
      <c r="F620" s="186" t="s">
        <v>760</v>
      </c>
      <c r="G620" s="183"/>
      <c r="H620" s="187">
        <v>36.5</v>
      </c>
      <c r="I620" s="188"/>
      <c r="J620" s="183"/>
      <c r="K620" s="183"/>
      <c r="L620" s="189"/>
      <c r="M620" s="190"/>
      <c r="N620" s="191"/>
      <c r="O620" s="191"/>
      <c r="P620" s="191"/>
      <c r="Q620" s="191"/>
      <c r="R620" s="191"/>
      <c r="S620" s="191"/>
      <c r="T620" s="192"/>
      <c r="AT620" s="193" t="s">
        <v>133</v>
      </c>
      <c r="AU620" s="193" t="s">
        <v>81</v>
      </c>
      <c r="AV620" s="11" t="s">
        <v>81</v>
      </c>
      <c r="AW620" s="11" t="s">
        <v>33</v>
      </c>
      <c r="AX620" s="11" t="s">
        <v>72</v>
      </c>
      <c r="AY620" s="193" t="s">
        <v>124</v>
      </c>
    </row>
    <row r="621" spans="2:65" s="12" customFormat="1" ht="11.25">
      <c r="B621" s="194"/>
      <c r="C621" s="195"/>
      <c r="D621" s="184" t="s">
        <v>133</v>
      </c>
      <c r="E621" s="196" t="s">
        <v>19</v>
      </c>
      <c r="F621" s="197" t="s">
        <v>150</v>
      </c>
      <c r="G621" s="195"/>
      <c r="H621" s="198">
        <v>36.5</v>
      </c>
      <c r="I621" s="199"/>
      <c r="J621" s="195"/>
      <c r="K621" s="195"/>
      <c r="L621" s="200"/>
      <c r="M621" s="201"/>
      <c r="N621" s="202"/>
      <c r="O621" s="202"/>
      <c r="P621" s="202"/>
      <c r="Q621" s="202"/>
      <c r="R621" s="202"/>
      <c r="S621" s="202"/>
      <c r="T621" s="203"/>
      <c r="AT621" s="204" t="s">
        <v>133</v>
      </c>
      <c r="AU621" s="204" t="s">
        <v>81</v>
      </c>
      <c r="AV621" s="12" t="s">
        <v>131</v>
      </c>
      <c r="AW621" s="12" t="s">
        <v>33</v>
      </c>
      <c r="AX621" s="12" t="s">
        <v>77</v>
      </c>
      <c r="AY621" s="204" t="s">
        <v>124</v>
      </c>
    </row>
    <row r="622" spans="2:65" s="1" customFormat="1" ht="22.5" customHeight="1">
      <c r="B622" s="34"/>
      <c r="C622" s="170" t="s">
        <v>761</v>
      </c>
      <c r="D622" s="170" t="s">
        <v>126</v>
      </c>
      <c r="E622" s="171" t="s">
        <v>762</v>
      </c>
      <c r="F622" s="172" t="s">
        <v>763</v>
      </c>
      <c r="G622" s="173" t="s">
        <v>259</v>
      </c>
      <c r="H622" s="174">
        <v>65</v>
      </c>
      <c r="I622" s="175"/>
      <c r="J622" s="176">
        <f>ROUND(I622*H622,2)</f>
        <v>0</v>
      </c>
      <c r="K622" s="172" t="s">
        <v>130</v>
      </c>
      <c r="L622" s="38"/>
      <c r="M622" s="177" t="s">
        <v>19</v>
      </c>
      <c r="N622" s="178" t="s">
        <v>43</v>
      </c>
      <c r="O622" s="60"/>
      <c r="P622" s="179">
        <f>O622*H622</f>
        <v>0</v>
      </c>
      <c r="Q622" s="179">
        <v>5.0000000000000002E-5</v>
      </c>
      <c r="R622" s="179">
        <f>Q622*H622</f>
        <v>3.2500000000000003E-3</v>
      </c>
      <c r="S622" s="179">
        <v>0</v>
      </c>
      <c r="T622" s="180">
        <f>S622*H622</f>
        <v>0</v>
      </c>
      <c r="AR622" s="17" t="s">
        <v>205</v>
      </c>
      <c r="AT622" s="17" t="s">
        <v>126</v>
      </c>
      <c r="AU622" s="17" t="s">
        <v>81</v>
      </c>
      <c r="AY622" s="17" t="s">
        <v>124</v>
      </c>
      <c r="BE622" s="181">
        <f>IF(N622="základní",J622,0)</f>
        <v>0</v>
      </c>
      <c r="BF622" s="181">
        <f>IF(N622="snížená",J622,0)</f>
        <v>0</v>
      </c>
      <c r="BG622" s="181">
        <f>IF(N622="zákl. přenesená",J622,0)</f>
        <v>0</v>
      </c>
      <c r="BH622" s="181">
        <f>IF(N622="sníž. přenesená",J622,0)</f>
        <v>0</v>
      </c>
      <c r="BI622" s="181">
        <f>IF(N622="nulová",J622,0)</f>
        <v>0</v>
      </c>
      <c r="BJ622" s="17" t="s">
        <v>77</v>
      </c>
      <c r="BK622" s="181">
        <f>ROUND(I622*H622,2)</f>
        <v>0</v>
      </c>
      <c r="BL622" s="17" t="s">
        <v>205</v>
      </c>
      <c r="BM622" s="17" t="s">
        <v>764</v>
      </c>
    </row>
    <row r="623" spans="2:65" s="13" customFormat="1" ht="11.25">
      <c r="B623" s="215"/>
      <c r="C623" s="216"/>
      <c r="D623" s="184" t="s">
        <v>133</v>
      </c>
      <c r="E623" s="217" t="s">
        <v>19</v>
      </c>
      <c r="F623" s="218" t="s">
        <v>765</v>
      </c>
      <c r="G623" s="216"/>
      <c r="H623" s="217" t="s">
        <v>19</v>
      </c>
      <c r="I623" s="219"/>
      <c r="J623" s="216"/>
      <c r="K623" s="216"/>
      <c r="L623" s="220"/>
      <c r="M623" s="221"/>
      <c r="N623" s="222"/>
      <c r="O623" s="222"/>
      <c r="P623" s="222"/>
      <c r="Q623" s="222"/>
      <c r="R623" s="222"/>
      <c r="S623" s="222"/>
      <c r="T623" s="223"/>
      <c r="AT623" s="224" t="s">
        <v>133</v>
      </c>
      <c r="AU623" s="224" t="s">
        <v>81</v>
      </c>
      <c r="AV623" s="13" t="s">
        <v>77</v>
      </c>
      <c r="AW623" s="13" t="s">
        <v>33</v>
      </c>
      <c r="AX623" s="13" t="s">
        <v>72</v>
      </c>
      <c r="AY623" s="224" t="s">
        <v>124</v>
      </c>
    </row>
    <row r="624" spans="2:65" s="11" customFormat="1" ht="11.25">
      <c r="B624" s="182"/>
      <c r="C624" s="183"/>
      <c r="D624" s="184" t="s">
        <v>133</v>
      </c>
      <c r="E624" s="185" t="s">
        <v>19</v>
      </c>
      <c r="F624" s="186" t="s">
        <v>476</v>
      </c>
      <c r="G624" s="183"/>
      <c r="H624" s="187">
        <v>65</v>
      </c>
      <c r="I624" s="188"/>
      <c r="J624" s="183"/>
      <c r="K624" s="183"/>
      <c r="L624" s="189"/>
      <c r="M624" s="190"/>
      <c r="N624" s="191"/>
      <c r="O624" s="191"/>
      <c r="P624" s="191"/>
      <c r="Q624" s="191"/>
      <c r="R624" s="191"/>
      <c r="S624" s="191"/>
      <c r="T624" s="192"/>
      <c r="AT624" s="193" t="s">
        <v>133</v>
      </c>
      <c r="AU624" s="193" t="s">
        <v>81</v>
      </c>
      <c r="AV624" s="11" t="s">
        <v>81</v>
      </c>
      <c r="AW624" s="11" t="s">
        <v>33</v>
      </c>
      <c r="AX624" s="11" t="s">
        <v>72</v>
      </c>
      <c r="AY624" s="193" t="s">
        <v>124</v>
      </c>
    </row>
    <row r="625" spans="2:65" s="12" customFormat="1" ht="11.25">
      <c r="B625" s="194"/>
      <c r="C625" s="195"/>
      <c r="D625" s="184" t="s">
        <v>133</v>
      </c>
      <c r="E625" s="196" t="s">
        <v>19</v>
      </c>
      <c r="F625" s="197" t="s">
        <v>150</v>
      </c>
      <c r="G625" s="195"/>
      <c r="H625" s="198">
        <v>65</v>
      </c>
      <c r="I625" s="199"/>
      <c r="J625" s="195"/>
      <c r="K625" s="195"/>
      <c r="L625" s="200"/>
      <c r="M625" s="201"/>
      <c r="N625" s="202"/>
      <c r="O625" s="202"/>
      <c r="P625" s="202"/>
      <c r="Q625" s="202"/>
      <c r="R625" s="202"/>
      <c r="S625" s="202"/>
      <c r="T625" s="203"/>
      <c r="AT625" s="204" t="s">
        <v>133</v>
      </c>
      <c r="AU625" s="204" t="s">
        <v>81</v>
      </c>
      <c r="AV625" s="12" t="s">
        <v>131</v>
      </c>
      <c r="AW625" s="12" t="s">
        <v>33</v>
      </c>
      <c r="AX625" s="12" t="s">
        <v>77</v>
      </c>
      <c r="AY625" s="204" t="s">
        <v>124</v>
      </c>
    </row>
    <row r="626" spans="2:65" s="1" customFormat="1" ht="22.5" customHeight="1">
      <c r="B626" s="34"/>
      <c r="C626" s="170" t="s">
        <v>766</v>
      </c>
      <c r="D626" s="170" t="s">
        <v>126</v>
      </c>
      <c r="E626" s="171" t="s">
        <v>767</v>
      </c>
      <c r="F626" s="172" t="s">
        <v>768</v>
      </c>
      <c r="G626" s="173" t="s">
        <v>259</v>
      </c>
      <c r="H626" s="174">
        <v>35.5</v>
      </c>
      <c r="I626" s="175"/>
      <c r="J626" s="176">
        <f>ROUND(I626*H626,2)</f>
        <v>0</v>
      </c>
      <c r="K626" s="172" t="s">
        <v>130</v>
      </c>
      <c r="L626" s="38"/>
      <c r="M626" s="177" t="s">
        <v>19</v>
      </c>
      <c r="N626" s="178" t="s">
        <v>43</v>
      </c>
      <c r="O626" s="60"/>
      <c r="P626" s="179">
        <f>O626*H626</f>
        <v>0</v>
      </c>
      <c r="Q626" s="179">
        <v>6.9999999999999994E-5</v>
      </c>
      <c r="R626" s="179">
        <f>Q626*H626</f>
        <v>2.4849999999999998E-3</v>
      </c>
      <c r="S626" s="179">
        <v>0</v>
      </c>
      <c r="T626" s="180">
        <f>S626*H626</f>
        <v>0</v>
      </c>
      <c r="AR626" s="17" t="s">
        <v>205</v>
      </c>
      <c r="AT626" s="17" t="s">
        <v>126</v>
      </c>
      <c r="AU626" s="17" t="s">
        <v>81</v>
      </c>
      <c r="AY626" s="17" t="s">
        <v>124</v>
      </c>
      <c r="BE626" s="181">
        <f>IF(N626="základní",J626,0)</f>
        <v>0</v>
      </c>
      <c r="BF626" s="181">
        <f>IF(N626="snížená",J626,0)</f>
        <v>0</v>
      </c>
      <c r="BG626" s="181">
        <f>IF(N626="zákl. přenesená",J626,0)</f>
        <v>0</v>
      </c>
      <c r="BH626" s="181">
        <f>IF(N626="sníž. přenesená",J626,0)</f>
        <v>0</v>
      </c>
      <c r="BI626" s="181">
        <f>IF(N626="nulová",J626,0)</f>
        <v>0</v>
      </c>
      <c r="BJ626" s="17" t="s">
        <v>77</v>
      </c>
      <c r="BK626" s="181">
        <f>ROUND(I626*H626,2)</f>
        <v>0</v>
      </c>
      <c r="BL626" s="17" t="s">
        <v>205</v>
      </c>
      <c r="BM626" s="17" t="s">
        <v>769</v>
      </c>
    </row>
    <row r="627" spans="2:65" s="13" customFormat="1" ht="11.25">
      <c r="B627" s="215"/>
      <c r="C627" s="216"/>
      <c r="D627" s="184" t="s">
        <v>133</v>
      </c>
      <c r="E627" s="217" t="s">
        <v>19</v>
      </c>
      <c r="F627" s="218" t="s">
        <v>770</v>
      </c>
      <c r="G627" s="216"/>
      <c r="H627" s="217" t="s">
        <v>19</v>
      </c>
      <c r="I627" s="219"/>
      <c r="J627" s="216"/>
      <c r="K627" s="216"/>
      <c r="L627" s="220"/>
      <c r="M627" s="221"/>
      <c r="N627" s="222"/>
      <c r="O627" s="222"/>
      <c r="P627" s="222"/>
      <c r="Q627" s="222"/>
      <c r="R627" s="222"/>
      <c r="S627" s="222"/>
      <c r="T627" s="223"/>
      <c r="AT627" s="224" t="s">
        <v>133</v>
      </c>
      <c r="AU627" s="224" t="s">
        <v>81</v>
      </c>
      <c r="AV627" s="13" t="s">
        <v>77</v>
      </c>
      <c r="AW627" s="13" t="s">
        <v>33</v>
      </c>
      <c r="AX627" s="13" t="s">
        <v>72</v>
      </c>
      <c r="AY627" s="224" t="s">
        <v>124</v>
      </c>
    </row>
    <row r="628" spans="2:65" s="11" customFormat="1" ht="11.25">
      <c r="B628" s="182"/>
      <c r="C628" s="183"/>
      <c r="D628" s="184" t="s">
        <v>133</v>
      </c>
      <c r="E628" s="185" t="s">
        <v>19</v>
      </c>
      <c r="F628" s="186" t="s">
        <v>771</v>
      </c>
      <c r="G628" s="183"/>
      <c r="H628" s="187">
        <v>35.5</v>
      </c>
      <c r="I628" s="188"/>
      <c r="J628" s="183"/>
      <c r="K628" s="183"/>
      <c r="L628" s="189"/>
      <c r="M628" s="190"/>
      <c r="N628" s="191"/>
      <c r="O628" s="191"/>
      <c r="P628" s="191"/>
      <c r="Q628" s="191"/>
      <c r="R628" s="191"/>
      <c r="S628" s="191"/>
      <c r="T628" s="192"/>
      <c r="AT628" s="193" t="s">
        <v>133</v>
      </c>
      <c r="AU628" s="193" t="s">
        <v>81</v>
      </c>
      <c r="AV628" s="11" t="s">
        <v>81</v>
      </c>
      <c r="AW628" s="11" t="s">
        <v>33</v>
      </c>
      <c r="AX628" s="11" t="s">
        <v>72</v>
      </c>
      <c r="AY628" s="193" t="s">
        <v>124</v>
      </c>
    </row>
    <row r="629" spans="2:65" s="12" customFormat="1" ht="11.25">
      <c r="B629" s="194"/>
      <c r="C629" s="195"/>
      <c r="D629" s="184" t="s">
        <v>133</v>
      </c>
      <c r="E629" s="196" t="s">
        <v>19</v>
      </c>
      <c r="F629" s="197" t="s">
        <v>150</v>
      </c>
      <c r="G629" s="195"/>
      <c r="H629" s="198">
        <v>35.5</v>
      </c>
      <c r="I629" s="199"/>
      <c r="J629" s="195"/>
      <c r="K629" s="195"/>
      <c r="L629" s="200"/>
      <c r="M629" s="201"/>
      <c r="N629" s="202"/>
      <c r="O629" s="202"/>
      <c r="P629" s="202"/>
      <c r="Q629" s="202"/>
      <c r="R629" s="202"/>
      <c r="S629" s="202"/>
      <c r="T629" s="203"/>
      <c r="AT629" s="204" t="s">
        <v>133</v>
      </c>
      <c r="AU629" s="204" t="s">
        <v>81</v>
      </c>
      <c r="AV629" s="12" t="s">
        <v>131</v>
      </c>
      <c r="AW629" s="12" t="s">
        <v>33</v>
      </c>
      <c r="AX629" s="12" t="s">
        <v>77</v>
      </c>
      <c r="AY629" s="204" t="s">
        <v>124</v>
      </c>
    </row>
    <row r="630" spans="2:65" s="1" customFormat="1" ht="22.5" customHeight="1">
      <c r="B630" s="34"/>
      <c r="C630" s="170" t="s">
        <v>772</v>
      </c>
      <c r="D630" s="170" t="s">
        <v>126</v>
      </c>
      <c r="E630" s="171" t="s">
        <v>773</v>
      </c>
      <c r="F630" s="172" t="s">
        <v>774</v>
      </c>
      <c r="G630" s="173" t="s">
        <v>259</v>
      </c>
      <c r="H630" s="174">
        <v>29</v>
      </c>
      <c r="I630" s="175"/>
      <c r="J630" s="176">
        <f>ROUND(I630*H630,2)</f>
        <v>0</v>
      </c>
      <c r="K630" s="172" t="s">
        <v>130</v>
      </c>
      <c r="L630" s="38"/>
      <c r="M630" s="177" t="s">
        <v>19</v>
      </c>
      <c r="N630" s="178" t="s">
        <v>43</v>
      </c>
      <c r="O630" s="60"/>
      <c r="P630" s="179">
        <f>O630*H630</f>
        <v>0</v>
      </c>
      <c r="Q630" s="179">
        <v>2.0000000000000001E-4</v>
      </c>
      <c r="R630" s="179">
        <f>Q630*H630</f>
        <v>5.8000000000000005E-3</v>
      </c>
      <c r="S630" s="179">
        <v>0</v>
      </c>
      <c r="T630" s="180">
        <f>S630*H630</f>
        <v>0</v>
      </c>
      <c r="AR630" s="17" t="s">
        <v>205</v>
      </c>
      <c r="AT630" s="17" t="s">
        <v>126</v>
      </c>
      <c r="AU630" s="17" t="s">
        <v>81</v>
      </c>
      <c r="AY630" s="17" t="s">
        <v>124</v>
      </c>
      <c r="BE630" s="181">
        <f>IF(N630="základní",J630,0)</f>
        <v>0</v>
      </c>
      <c r="BF630" s="181">
        <f>IF(N630="snížená",J630,0)</f>
        <v>0</v>
      </c>
      <c r="BG630" s="181">
        <f>IF(N630="zákl. přenesená",J630,0)</f>
        <v>0</v>
      </c>
      <c r="BH630" s="181">
        <f>IF(N630="sníž. přenesená",J630,0)</f>
        <v>0</v>
      </c>
      <c r="BI630" s="181">
        <f>IF(N630="nulová",J630,0)</f>
        <v>0</v>
      </c>
      <c r="BJ630" s="17" t="s">
        <v>77</v>
      </c>
      <c r="BK630" s="181">
        <f>ROUND(I630*H630,2)</f>
        <v>0</v>
      </c>
      <c r="BL630" s="17" t="s">
        <v>205</v>
      </c>
      <c r="BM630" s="17" t="s">
        <v>775</v>
      </c>
    </row>
    <row r="631" spans="2:65" s="13" customFormat="1" ht="11.25">
      <c r="B631" s="215"/>
      <c r="C631" s="216"/>
      <c r="D631" s="184" t="s">
        <v>133</v>
      </c>
      <c r="E631" s="217" t="s">
        <v>19</v>
      </c>
      <c r="F631" s="218" t="s">
        <v>776</v>
      </c>
      <c r="G631" s="216"/>
      <c r="H631" s="217" t="s">
        <v>19</v>
      </c>
      <c r="I631" s="219"/>
      <c r="J631" s="216"/>
      <c r="K631" s="216"/>
      <c r="L631" s="220"/>
      <c r="M631" s="221"/>
      <c r="N631" s="222"/>
      <c r="O631" s="222"/>
      <c r="P631" s="222"/>
      <c r="Q631" s="222"/>
      <c r="R631" s="222"/>
      <c r="S631" s="222"/>
      <c r="T631" s="223"/>
      <c r="AT631" s="224" t="s">
        <v>133</v>
      </c>
      <c r="AU631" s="224" t="s">
        <v>81</v>
      </c>
      <c r="AV631" s="13" t="s">
        <v>77</v>
      </c>
      <c r="AW631" s="13" t="s">
        <v>33</v>
      </c>
      <c r="AX631" s="13" t="s">
        <v>72</v>
      </c>
      <c r="AY631" s="224" t="s">
        <v>124</v>
      </c>
    </row>
    <row r="632" spans="2:65" s="11" customFormat="1" ht="11.25">
      <c r="B632" s="182"/>
      <c r="C632" s="183"/>
      <c r="D632" s="184" t="s">
        <v>133</v>
      </c>
      <c r="E632" s="185" t="s">
        <v>19</v>
      </c>
      <c r="F632" s="186" t="s">
        <v>277</v>
      </c>
      <c r="G632" s="183"/>
      <c r="H632" s="187">
        <v>29</v>
      </c>
      <c r="I632" s="188"/>
      <c r="J632" s="183"/>
      <c r="K632" s="183"/>
      <c r="L632" s="189"/>
      <c r="M632" s="190"/>
      <c r="N632" s="191"/>
      <c r="O632" s="191"/>
      <c r="P632" s="191"/>
      <c r="Q632" s="191"/>
      <c r="R632" s="191"/>
      <c r="S632" s="191"/>
      <c r="T632" s="192"/>
      <c r="AT632" s="193" t="s">
        <v>133</v>
      </c>
      <c r="AU632" s="193" t="s">
        <v>81</v>
      </c>
      <c r="AV632" s="11" t="s">
        <v>81</v>
      </c>
      <c r="AW632" s="11" t="s">
        <v>33</v>
      </c>
      <c r="AX632" s="11" t="s">
        <v>72</v>
      </c>
      <c r="AY632" s="193" t="s">
        <v>124</v>
      </c>
    </row>
    <row r="633" spans="2:65" s="12" customFormat="1" ht="11.25">
      <c r="B633" s="194"/>
      <c r="C633" s="195"/>
      <c r="D633" s="184" t="s">
        <v>133</v>
      </c>
      <c r="E633" s="196" t="s">
        <v>19</v>
      </c>
      <c r="F633" s="197" t="s">
        <v>150</v>
      </c>
      <c r="G633" s="195"/>
      <c r="H633" s="198">
        <v>29</v>
      </c>
      <c r="I633" s="199"/>
      <c r="J633" s="195"/>
      <c r="K633" s="195"/>
      <c r="L633" s="200"/>
      <c r="M633" s="201"/>
      <c r="N633" s="202"/>
      <c r="O633" s="202"/>
      <c r="P633" s="202"/>
      <c r="Q633" s="202"/>
      <c r="R633" s="202"/>
      <c r="S633" s="202"/>
      <c r="T633" s="203"/>
      <c r="AT633" s="204" t="s">
        <v>133</v>
      </c>
      <c r="AU633" s="204" t="s">
        <v>81</v>
      </c>
      <c r="AV633" s="12" t="s">
        <v>131</v>
      </c>
      <c r="AW633" s="12" t="s">
        <v>33</v>
      </c>
      <c r="AX633" s="12" t="s">
        <v>77</v>
      </c>
      <c r="AY633" s="204" t="s">
        <v>124</v>
      </c>
    </row>
    <row r="634" spans="2:65" s="1" customFormat="1" ht="22.5" customHeight="1">
      <c r="B634" s="34"/>
      <c r="C634" s="170" t="s">
        <v>777</v>
      </c>
      <c r="D634" s="170" t="s">
        <v>126</v>
      </c>
      <c r="E634" s="171" t="s">
        <v>778</v>
      </c>
      <c r="F634" s="172" t="s">
        <v>779</v>
      </c>
      <c r="G634" s="173" t="s">
        <v>259</v>
      </c>
      <c r="H634" s="174">
        <v>13</v>
      </c>
      <c r="I634" s="175"/>
      <c r="J634" s="176">
        <f>ROUND(I634*H634,2)</f>
        <v>0</v>
      </c>
      <c r="K634" s="172" t="s">
        <v>130</v>
      </c>
      <c r="L634" s="38"/>
      <c r="M634" s="177" t="s">
        <v>19</v>
      </c>
      <c r="N634" s="178" t="s">
        <v>43</v>
      </c>
      <c r="O634" s="60"/>
      <c r="P634" s="179">
        <f>O634*H634</f>
        <v>0</v>
      </c>
      <c r="Q634" s="179">
        <v>2.4000000000000001E-4</v>
      </c>
      <c r="R634" s="179">
        <f>Q634*H634</f>
        <v>3.1199999999999999E-3</v>
      </c>
      <c r="S634" s="179">
        <v>0</v>
      </c>
      <c r="T634" s="180">
        <f>S634*H634</f>
        <v>0</v>
      </c>
      <c r="AR634" s="17" t="s">
        <v>205</v>
      </c>
      <c r="AT634" s="17" t="s">
        <v>126</v>
      </c>
      <c r="AU634" s="17" t="s">
        <v>81</v>
      </c>
      <c r="AY634" s="17" t="s">
        <v>124</v>
      </c>
      <c r="BE634" s="181">
        <f>IF(N634="základní",J634,0)</f>
        <v>0</v>
      </c>
      <c r="BF634" s="181">
        <f>IF(N634="snížená",J634,0)</f>
        <v>0</v>
      </c>
      <c r="BG634" s="181">
        <f>IF(N634="zákl. přenesená",J634,0)</f>
        <v>0</v>
      </c>
      <c r="BH634" s="181">
        <f>IF(N634="sníž. přenesená",J634,0)</f>
        <v>0</v>
      </c>
      <c r="BI634" s="181">
        <f>IF(N634="nulová",J634,0)</f>
        <v>0</v>
      </c>
      <c r="BJ634" s="17" t="s">
        <v>77</v>
      </c>
      <c r="BK634" s="181">
        <f>ROUND(I634*H634,2)</f>
        <v>0</v>
      </c>
      <c r="BL634" s="17" t="s">
        <v>205</v>
      </c>
      <c r="BM634" s="17" t="s">
        <v>780</v>
      </c>
    </row>
    <row r="635" spans="2:65" s="13" customFormat="1" ht="11.25">
      <c r="B635" s="215"/>
      <c r="C635" s="216"/>
      <c r="D635" s="184" t="s">
        <v>133</v>
      </c>
      <c r="E635" s="217" t="s">
        <v>19</v>
      </c>
      <c r="F635" s="218" t="s">
        <v>776</v>
      </c>
      <c r="G635" s="216"/>
      <c r="H635" s="217" t="s">
        <v>19</v>
      </c>
      <c r="I635" s="219"/>
      <c r="J635" s="216"/>
      <c r="K635" s="216"/>
      <c r="L635" s="220"/>
      <c r="M635" s="221"/>
      <c r="N635" s="222"/>
      <c r="O635" s="222"/>
      <c r="P635" s="222"/>
      <c r="Q635" s="222"/>
      <c r="R635" s="222"/>
      <c r="S635" s="222"/>
      <c r="T635" s="223"/>
      <c r="AT635" s="224" t="s">
        <v>133</v>
      </c>
      <c r="AU635" s="224" t="s">
        <v>81</v>
      </c>
      <c r="AV635" s="13" t="s">
        <v>77</v>
      </c>
      <c r="AW635" s="13" t="s">
        <v>33</v>
      </c>
      <c r="AX635" s="13" t="s">
        <v>72</v>
      </c>
      <c r="AY635" s="224" t="s">
        <v>124</v>
      </c>
    </row>
    <row r="636" spans="2:65" s="11" customFormat="1" ht="11.25">
      <c r="B636" s="182"/>
      <c r="C636" s="183"/>
      <c r="D636" s="184" t="s">
        <v>133</v>
      </c>
      <c r="E636" s="185" t="s">
        <v>19</v>
      </c>
      <c r="F636" s="186" t="s">
        <v>143</v>
      </c>
      <c r="G636" s="183"/>
      <c r="H636" s="187">
        <v>13</v>
      </c>
      <c r="I636" s="188"/>
      <c r="J636" s="183"/>
      <c r="K636" s="183"/>
      <c r="L636" s="189"/>
      <c r="M636" s="190"/>
      <c r="N636" s="191"/>
      <c r="O636" s="191"/>
      <c r="P636" s="191"/>
      <c r="Q636" s="191"/>
      <c r="R636" s="191"/>
      <c r="S636" s="191"/>
      <c r="T636" s="192"/>
      <c r="AT636" s="193" t="s">
        <v>133</v>
      </c>
      <c r="AU636" s="193" t="s">
        <v>81</v>
      </c>
      <c r="AV636" s="11" t="s">
        <v>81</v>
      </c>
      <c r="AW636" s="11" t="s">
        <v>33</v>
      </c>
      <c r="AX636" s="11" t="s">
        <v>72</v>
      </c>
      <c r="AY636" s="193" t="s">
        <v>124</v>
      </c>
    </row>
    <row r="637" spans="2:65" s="12" customFormat="1" ht="11.25">
      <c r="B637" s="194"/>
      <c r="C637" s="195"/>
      <c r="D637" s="184" t="s">
        <v>133</v>
      </c>
      <c r="E637" s="196" t="s">
        <v>19</v>
      </c>
      <c r="F637" s="197" t="s">
        <v>150</v>
      </c>
      <c r="G637" s="195"/>
      <c r="H637" s="198">
        <v>13</v>
      </c>
      <c r="I637" s="199"/>
      <c r="J637" s="195"/>
      <c r="K637" s="195"/>
      <c r="L637" s="200"/>
      <c r="M637" s="201"/>
      <c r="N637" s="202"/>
      <c r="O637" s="202"/>
      <c r="P637" s="202"/>
      <c r="Q637" s="202"/>
      <c r="R637" s="202"/>
      <c r="S637" s="202"/>
      <c r="T637" s="203"/>
      <c r="AT637" s="204" t="s">
        <v>133</v>
      </c>
      <c r="AU637" s="204" t="s">
        <v>81</v>
      </c>
      <c r="AV637" s="12" t="s">
        <v>131</v>
      </c>
      <c r="AW637" s="12" t="s">
        <v>33</v>
      </c>
      <c r="AX637" s="12" t="s">
        <v>77</v>
      </c>
      <c r="AY637" s="204" t="s">
        <v>124</v>
      </c>
    </row>
    <row r="638" spans="2:65" s="1" customFormat="1" ht="16.5" customHeight="1">
      <c r="B638" s="34"/>
      <c r="C638" s="170" t="s">
        <v>781</v>
      </c>
      <c r="D638" s="170" t="s">
        <v>126</v>
      </c>
      <c r="E638" s="171" t="s">
        <v>782</v>
      </c>
      <c r="F638" s="172" t="s">
        <v>783</v>
      </c>
      <c r="G638" s="173" t="s">
        <v>259</v>
      </c>
      <c r="H638" s="174">
        <v>62.11</v>
      </c>
      <c r="I638" s="175"/>
      <c r="J638" s="176">
        <f>ROUND(I638*H638,2)</f>
        <v>0</v>
      </c>
      <c r="K638" s="172" t="s">
        <v>130</v>
      </c>
      <c r="L638" s="38"/>
      <c r="M638" s="177" t="s">
        <v>19</v>
      </c>
      <c r="N638" s="178" t="s">
        <v>43</v>
      </c>
      <c r="O638" s="60"/>
      <c r="P638" s="179">
        <f>O638*H638</f>
        <v>0</v>
      </c>
      <c r="Q638" s="179">
        <v>0</v>
      </c>
      <c r="R638" s="179">
        <f>Q638*H638</f>
        <v>0</v>
      </c>
      <c r="S638" s="179">
        <v>2.3000000000000001E-4</v>
      </c>
      <c r="T638" s="180">
        <f>S638*H638</f>
        <v>1.4285300000000001E-2</v>
      </c>
      <c r="AR638" s="17" t="s">
        <v>205</v>
      </c>
      <c r="AT638" s="17" t="s">
        <v>126</v>
      </c>
      <c r="AU638" s="17" t="s">
        <v>81</v>
      </c>
      <c r="AY638" s="17" t="s">
        <v>124</v>
      </c>
      <c r="BE638" s="181">
        <f>IF(N638="základní",J638,0)</f>
        <v>0</v>
      </c>
      <c r="BF638" s="181">
        <f>IF(N638="snížená",J638,0)</f>
        <v>0</v>
      </c>
      <c r="BG638" s="181">
        <f>IF(N638="zákl. přenesená",J638,0)</f>
        <v>0</v>
      </c>
      <c r="BH638" s="181">
        <f>IF(N638="sníž. přenesená",J638,0)</f>
        <v>0</v>
      </c>
      <c r="BI638" s="181">
        <f>IF(N638="nulová",J638,0)</f>
        <v>0</v>
      </c>
      <c r="BJ638" s="17" t="s">
        <v>77</v>
      </c>
      <c r="BK638" s="181">
        <f>ROUND(I638*H638,2)</f>
        <v>0</v>
      </c>
      <c r="BL638" s="17" t="s">
        <v>205</v>
      </c>
      <c r="BM638" s="17" t="s">
        <v>784</v>
      </c>
    </row>
    <row r="639" spans="2:65" s="11" customFormat="1" ht="11.25">
      <c r="B639" s="182"/>
      <c r="C639" s="183"/>
      <c r="D639" s="184" t="s">
        <v>133</v>
      </c>
      <c r="E639" s="185" t="s">
        <v>19</v>
      </c>
      <c r="F639" s="186" t="s">
        <v>785</v>
      </c>
      <c r="G639" s="183"/>
      <c r="H639" s="187">
        <v>62.11</v>
      </c>
      <c r="I639" s="188"/>
      <c r="J639" s="183"/>
      <c r="K639" s="183"/>
      <c r="L639" s="189"/>
      <c r="M639" s="190"/>
      <c r="N639" s="191"/>
      <c r="O639" s="191"/>
      <c r="P639" s="191"/>
      <c r="Q639" s="191"/>
      <c r="R639" s="191"/>
      <c r="S639" s="191"/>
      <c r="T639" s="192"/>
      <c r="AT639" s="193" t="s">
        <v>133</v>
      </c>
      <c r="AU639" s="193" t="s">
        <v>81</v>
      </c>
      <c r="AV639" s="11" t="s">
        <v>81</v>
      </c>
      <c r="AW639" s="11" t="s">
        <v>33</v>
      </c>
      <c r="AX639" s="11" t="s">
        <v>77</v>
      </c>
      <c r="AY639" s="193" t="s">
        <v>124</v>
      </c>
    </row>
    <row r="640" spans="2:65" s="1" customFormat="1" ht="16.5" customHeight="1">
      <c r="B640" s="34"/>
      <c r="C640" s="170" t="s">
        <v>786</v>
      </c>
      <c r="D640" s="170" t="s">
        <v>126</v>
      </c>
      <c r="E640" s="171" t="s">
        <v>787</v>
      </c>
      <c r="F640" s="172" t="s">
        <v>788</v>
      </c>
      <c r="G640" s="173" t="s">
        <v>259</v>
      </c>
      <c r="H640" s="174">
        <v>5</v>
      </c>
      <c r="I640" s="175"/>
      <c r="J640" s="176">
        <f>ROUND(I640*H640,2)</f>
        <v>0</v>
      </c>
      <c r="K640" s="172" t="s">
        <v>130</v>
      </c>
      <c r="L640" s="38"/>
      <c r="M640" s="177" t="s">
        <v>19</v>
      </c>
      <c r="N640" s="178" t="s">
        <v>43</v>
      </c>
      <c r="O640" s="60"/>
      <c r="P640" s="179">
        <f>O640*H640</f>
        <v>0</v>
      </c>
      <c r="Q640" s="179">
        <v>1.8000000000000001E-4</v>
      </c>
      <c r="R640" s="179">
        <f>Q640*H640</f>
        <v>9.0000000000000008E-4</v>
      </c>
      <c r="S640" s="179">
        <v>0</v>
      </c>
      <c r="T640" s="180">
        <f>S640*H640</f>
        <v>0</v>
      </c>
      <c r="AR640" s="17" t="s">
        <v>205</v>
      </c>
      <c r="AT640" s="17" t="s">
        <v>126</v>
      </c>
      <c r="AU640" s="17" t="s">
        <v>81</v>
      </c>
      <c r="AY640" s="17" t="s">
        <v>124</v>
      </c>
      <c r="BE640" s="181">
        <f>IF(N640="základní",J640,0)</f>
        <v>0</v>
      </c>
      <c r="BF640" s="181">
        <f>IF(N640="snížená",J640,0)</f>
        <v>0</v>
      </c>
      <c r="BG640" s="181">
        <f>IF(N640="zákl. přenesená",J640,0)</f>
        <v>0</v>
      </c>
      <c r="BH640" s="181">
        <f>IF(N640="sníž. přenesená",J640,0)</f>
        <v>0</v>
      </c>
      <c r="BI640" s="181">
        <f>IF(N640="nulová",J640,0)</f>
        <v>0</v>
      </c>
      <c r="BJ640" s="17" t="s">
        <v>77</v>
      </c>
      <c r="BK640" s="181">
        <f>ROUND(I640*H640,2)</f>
        <v>0</v>
      </c>
      <c r="BL640" s="17" t="s">
        <v>205</v>
      </c>
      <c r="BM640" s="17" t="s">
        <v>789</v>
      </c>
    </row>
    <row r="641" spans="2:65" s="11" customFormat="1" ht="11.25">
      <c r="B641" s="182"/>
      <c r="C641" s="183"/>
      <c r="D641" s="184" t="s">
        <v>133</v>
      </c>
      <c r="E641" s="185" t="s">
        <v>19</v>
      </c>
      <c r="F641" s="186" t="s">
        <v>152</v>
      </c>
      <c r="G641" s="183"/>
      <c r="H641" s="187">
        <v>5</v>
      </c>
      <c r="I641" s="188"/>
      <c r="J641" s="183"/>
      <c r="K641" s="183"/>
      <c r="L641" s="189"/>
      <c r="M641" s="190"/>
      <c r="N641" s="191"/>
      <c r="O641" s="191"/>
      <c r="P641" s="191"/>
      <c r="Q641" s="191"/>
      <c r="R641" s="191"/>
      <c r="S641" s="191"/>
      <c r="T641" s="192"/>
      <c r="AT641" s="193" t="s">
        <v>133</v>
      </c>
      <c r="AU641" s="193" t="s">
        <v>81</v>
      </c>
      <c r="AV641" s="11" t="s">
        <v>81</v>
      </c>
      <c r="AW641" s="11" t="s">
        <v>33</v>
      </c>
      <c r="AX641" s="11" t="s">
        <v>77</v>
      </c>
      <c r="AY641" s="193" t="s">
        <v>124</v>
      </c>
    </row>
    <row r="642" spans="2:65" s="1" customFormat="1" ht="16.5" customHeight="1">
      <c r="B642" s="34"/>
      <c r="C642" s="170" t="s">
        <v>790</v>
      </c>
      <c r="D642" s="170" t="s">
        <v>126</v>
      </c>
      <c r="E642" s="171" t="s">
        <v>791</v>
      </c>
      <c r="F642" s="172" t="s">
        <v>792</v>
      </c>
      <c r="G642" s="173" t="s">
        <v>259</v>
      </c>
      <c r="H642" s="174">
        <v>74.5</v>
      </c>
      <c r="I642" s="175"/>
      <c r="J642" s="176">
        <f>ROUND(I642*H642,2)</f>
        <v>0</v>
      </c>
      <c r="K642" s="172" t="s">
        <v>130</v>
      </c>
      <c r="L642" s="38"/>
      <c r="M642" s="177" t="s">
        <v>19</v>
      </c>
      <c r="N642" s="178" t="s">
        <v>43</v>
      </c>
      <c r="O642" s="60"/>
      <c r="P642" s="179">
        <f>O642*H642</f>
        <v>0</v>
      </c>
      <c r="Q642" s="179">
        <v>2.1000000000000001E-4</v>
      </c>
      <c r="R642" s="179">
        <f>Q642*H642</f>
        <v>1.5644999999999999E-2</v>
      </c>
      <c r="S642" s="179">
        <v>0</v>
      </c>
      <c r="T642" s="180">
        <f>S642*H642</f>
        <v>0</v>
      </c>
      <c r="AR642" s="17" t="s">
        <v>205</v>
      </c>
      <c r="AT642" s="17" t="s">
        <v>126</v>
      </c>
      <c r="AU642" s="17" t="s">
        <v>81</v>
      </c>
      <c r="AY642" s="17" t="s">
        <v>124</v>
      </c>
      <c r="BE642" s="181">
        <f>IF(N642="základní",J642,0)</f>
        <v>0</v>
      </c>
      <c r="BF642" s="181">
        <f>IF(N642="snížená",J642,0)</f>
        <v>0</v>
      </c>
      <c r="BG642" s="181">
        <f>IF(N642="zákl. přenesená",J642,0)</f>
        <v>0</v>
      </c>
      <c r="BH642" s="181">
        <f>IF(N642="sníž. přenesená",J642,0)</f>
        <v>0</v>
      </c>
      <c r="BI642" s="181">
        <f>IF(N642="nulová",J642,0)</f>
        <v>0</v>
      </c>
      <c r="BJ642" s="17" t="s">
        <v>77</v>
      </c>
      <c r="BK642" s="181">
        <f>ROUND(I642*H642,2)</f>
        <v>0</v>
      </c>
      <c r="BL642" s="17" t="s">
        <v>205</v>
      </c>
      <c r="BM642" s="17" t="s">
        <v>793</v>
      </c>
    </row>
    <row r="643" spans="2:65" s="11" customFormat="1" ht="11.25">
      <c r="B643" s="182"/>
      <c r="C643" s="183"/>
      <c r="D643" s="184" t="s">
        <v>133</v>
      </c>
      <c r="E643" s="185" t="s">
        <v>19</v>
      </c>
      <c r="F643" s="186" t="s">
        <v>794</v>
      </c>
      <c r="G643" s="183"/>
      <c r="H643" s="187">
        <v>74.5</v>
      </c>
      <c r="I643" s="188"/>
      <c r="J643" s="183"/>
      <c r="K643" s="183"/>
      <c r="L643" s="189"/>
      <c r="M643" s="190"/>
      <c r="N643" s="191"/>
      <c r="O643" s="191"/>
      <c r="P643" s="191"/>
      <c r="Q643" s="191"/>
      <c r="R643" s="191"/>
      <c r="S643" s="191"/>
      <c r="T643" s="192"/>
      <c r="AT643" s="193" t="s">
        <v>133</v>
      </c>
      <c r="AU643" s="193" t="s">
        <v>81</v>
      </c>
      <c r="AV643" s="11" t="s">
        <v>81</v>
      </c>
      <c r="AW643" s="11" t="s">
        <v>33</v>
      </c>
      <c r="AX643" s="11" t="s">
        <v>77</v>
      </c>
      <c r="AY643" s="193" t="s">
        <v>124</v>
      </c>
    </row>
    <row r="644" spans="2:65" s="1" customFormat="1" ht="16.5" customHeight="1">
      <c r="B644" s="34"/>
      <c r="C644" s="170" t="s">
        <v>795</v>
      </c>
      <c r="D644" s="170" t="s">
        <v>126</v>
      </c>
      <c r="E644" s="171" t="s">
        <v>796</v>
      </c>
      <c r="F644" s="172" t="s">
        <v>797</v>
      </c>
      <c r="G644" s="173" t="s">
        <v>259</v>
      </c>
      <c r="H644" s="174">
        <v>17</v>
      </c>
      <c r="I644" s="175"/>
      <c r="J644" s="176">
        <f>ROUND(I644*H644,2)</f>
        <v>0</v>
      </c>
      <c r="K644" s="172" t="s">
        <v>130</v>
      </c>
      <c r="L644" s="38"/>
      <c r="M644" s="177" t="s">
        <v>19</v>
      </c>
      <c r="N644" s="178" t="s">
        <v>43</v>
      </c>
      <c r="O644" s="60"/>
      <c r="P644" s="179">
        <f>O644*H644</f>
        <v>0</v>
      </c>
      <c r="Q644" s="179">
        <v>2.5999999999999998E-4</v>
      </c>
      <c r="R644" s="179">
        <f>Q644*H644</f>
        <v>4.4199999999999995E-3</v>
      </c>
      <c r="S644" s="179">
        <v>0</v>
      </c>
      <c r="T644" s="180">
        <f>S644*H644</f>
        <v>0</v>
      </c>
      <c r="AR644" s="17" t="s">
        <v>205</v>
      </c>
      <c r="AT644" s="17" t="s">
        <v>126</v>
      </c>
      <c r="AU644" s="17" t="s">
        <v>81</v>
      </c>
      <c r="AY644" s="17" t="s">
        <v>124</v>
      </c>
      <c r="BE644" s="181">
        <f>IF(N644="základní",J644,0)</f>
        <v>0</v>
      </c>
      <c r="BF644" s="181">
        <f>IF(N644="snížená",J644,0)</f>
        <v>0</v>
      </c>
      <c r="BG644" s="181">
        <f>IF(N644="zákl. přenesená",J644,0)</f>
        <v>0</v>
      </c>
      <c r="BH644" s="181">
        <f>IF(N644="sníž. přenesená",J644,0)</f>
        <v>0</v>
      </c>
      <c r="BI644" s="181">
        <f>IF(N644="nulová",J644,0)</f>
        <v>0</v>
      </c>
      <c r="BJ644" s="17" t="s">
        <v>77</v>
      </c>
      <c r="BK644" s="181">
        <f>ROUND(I644*H644,2)</f>
        <v>0</v>
      </c>
      <c r="BL644" s="17" t="s">
        <v>205</v>
      </c>
      <c r="BM644" s="17" t="s">
        <v>798</v>
      </c>
    </row>
    <row r="645" spans="2:65" s="11" customFormat="1" ht="11.25">
      <c r="B645" s="182"/>
      <c r="C645" s="183"/>
      <c r="D645" s="184" t="s">
        <v>133</v>
      </c>
      <c r="E645" s="185" t="s">
        <v>19</v>
      </c>
      <c r="F645" s="186" t="s">
        <v>211</v>
      </c>
      <c r="G645" s="183"/>
      <c r="H645" s="187">
        <v>17</v>
      </c>
      <c r="I645" s="188"/>
      <c r="J645" s="183"/>
      <c r="K645" s="183"/>
      <c r="L645" s="189"/>
      <c r="M645" s="190"/>
      <c r="N645" s="191"/>
      <c r="O645" s="191"/>
      <c r="P645" s="191"/>
      <c r="Q645" s="191"/>
      <c r="R645" s="191"/>
      <c r="S645" s="191"/>
      <c r="T645" s="192"/>
      <c r="AT645" s="193" t="s">
        <v>133</v>
      </c>
      <c r="AU645" s="193" t="s">
        <v>81</v>
      </c>
      <c r="AV645" s="11" t="s">
        <v>81</v>
      </c>
      <c r="AW645" s="11" t="s">
        <v>33</v>
      </c>
      <c r="AX645" s="11" t="s">
        <v>77</v>
      </c>
      <c r="AY645" s="193" t="s">
        <v>124</v>
      </c>
    </row>
    <row r="646" spans="2:65" s="1" customFormat="1" ht="16.5" customHeight="1">
      <c r="B646" s="34"/>
      <c r="C646" s="170" t="s">
        <v>799</v>
      </c>
      <c r="D646" s="170" t="s">
        <v>126</v>
      </c>
      <c r="E646" s="171" t="s">
        <v>800</v>
      </c>
      <c r="F646" s="172" t="s">
        <v>801</v>
      </c>
      <c r="G646" s="173" t="s">
        <v>259</v>
      </c>
      <c r="H646" s="174">
        <v>5.5</v>
      </c>
      <c r="I646" s="175"/>
      <c r="J646" s="176">
        <f>ROUND(I646*H646,2)</f>
        <v>0</v>
      </c>
      <c r="K646" s="172" t="s">
        <v>130</v>
      </c>
      <c r="L646" s="38"/>
      <c r="M646" s="177" t="s">
        <v>19</v>
      </c>
      <c r="N646" s="178" t="s">
        <v>43</v>
      </c>
      <c r="O646" s="60"/>
      <c r="P646" s="179">
        <f>O646*H646</f>
        <v>0</v>
      </c>
      <c r="Q646" s="179">
        <v>2.9E-4</v>
      </c>
      <c r="R646" s="179">
        <f>Q646*H646</f>
        <v>1.5950000000000001E-3</v>
      </c>
      <c r="S646" s="179">
        <v>0</v>
      </c>
      <c r="T646" s="180">
        <f>S646*H646</f>
        <v>0</v>
      </c>
      <c r="AR646" s="17" t="s">
        <v>205</v>
      </c>
      <c r="AT646" s="17" t="s">
        <v>126</v>
      </c>
      <c r="AU646" s="17" t="s">
        <v>81</v>
      </c>
      <c r="AY646" s="17" t="s">
        <v>124</v>
      </c>
      <c r="BE646" s="181">
        <f>IF(N646="základní",J646,0)</f>
        <v>0</v>
      </c>
      <c r="BF646" s="181">
        <f>IF(N646="snížená",J646,0)</f>
        <v>0</v>
      </c>
      <c r="BG646" s="181">
        <f>IF(N646="zákl. přenesená",J646,0)</f>
        <v>0</v>
      </c>
      <c r="BH646" s="181">
        <f>IF(N646="sníž. přenesená",J646,0)</f>
        <v>0</v>
      </c>
      <c r="BI646" s="181">
        <f>IF(N646="nulová",J646,0)</f>
        <v>0</v>
      </c>
      <c r="BJ646" s="17" t="s">
        <v>77</v>
      </c>
      <c r="BK646" s="181">
        <f>ROUND(I646*H646,2)</f>
        <v>0</v>
      </c>
      <c r="BL646" s="17" t="s">
        <v>205</v>
      </c>
      <c r="BM646" s="17" t="s">
        <v>802</v>
      </c>
    </row>
    <row r="647" spans="2:65" s="11" customFormat="1" ht="11.25">
      <c r="B647" s="182"/>
      <c r="C647" s="183"/>
      <c r="D647" s="184" t="s">
        <v>133</v>
      </c>
      <c r="E647" s="185" t="s">
        <v>19</v>
      </c>
      <c r="F647" s="186" t="s">
        <v>730</v>
      </c>
      <c r="G647" s="183"/>
      <c r="H647" s="187">
        <v>5.5</v>
      </c>
      <c r="I647" s="188"/>
      <c r="J647" s="183"/>
      <c r="K647" s="183"/>
      <c r="L647" s="189"/>
      <c r="M647" s="190"/>
      <c r="N647" s="191"/>
      <c r="O647" s="191"/>
      <c r="P647" s="191"/>
      <c r="Q647" s="191"/>
      <c r="R647" s="191"/>
      <c r="S647" s="191"/>
      <c r="T647" s="192"/>
      <c r="AT647" s="193" t="s">
        <v>133</v>
      </c>
      <c r="AU647" s="193" t="s">
        <v>81</v>
      </c>
      <c r="AV647" s="11" t="s">
        <v>81</v>
      </c>
      <c r="AW647" s="11" t="s">
        <v>33</v>
      </c>
      <c r="AX647" s="11" t="s">
        <v>77</v>
      </c>
      <c r="AY647" s="193" t="s">
        <v>124</v>
      </c>
    </row>
    <row r="648" spans="2:65" s="1" customFormat="1" ht="16.5" customHeight="1">
      <c r="B648" s="34"/>
      <c r="C648" s="170" t="s">
        <v>803</v>
      </c>
      <c r="D648" s="170" t="s">
        <v>126</v>
      </c>
      <c r="E648" s="171" t="s">
        <v>804</v>
      </c>
      <c r="F648" s="172" t="s">
        <v>805</v>
      </c>
      <c r="G648" s="173" t="s">
        <v>259</v>
      </c>
      <c r="H648" s="174">
        <v>45</v>
      </c>
      <c r="I648" s="175"/>
      <c r="J648" s="176">
        <f>ROUND(I648*H648,2)</f>
        <v>0</v>
      </c>
      <c r="K648" s="172" t="s">
        <v>130</v>
      </c>
      <c r="L648" s="38"/>
      <c r="M648" s="177" t="s">
        <v>19</v>
      </c>
      <c r="N648" s="178" t="s">
        <v>43</v>
      </c>
      <c r="O648" s="60"/>
      <c r="P648" s="179">
        <f>O648*H648</f>
        <v>0</v>
      </c>
      <c r="Q648" s="179">
        <v>4.2999999999999999E-4</v>
      </c>
      <c r="R648" s="179">
        <f>Q648*H648</f>
        <v>1.9349999999999999E-2</v>
      </c>
      <c r="S648" s="179">
        <v>0</v>
      </c>
      <c r="T648" s="180">
        <f>S648*H648</f>
        <v>0</v>
      </c>
      <c r="AR648" s="17" t="s">
        <v>205</v>
      </c>
      <c r="AT648" s="17" t="s">
        <v>126</v>
      </c>
      <c r="AU648" s="17" t="s">
        <v>81</v>
      </c>
      <c r="AY648" s="17" t="s">
        <v>124</v>
      </c>
      <c r="BE648" s="181">
        <f>IF(N648="základní",J648,0)</f>
        <v>0</v>
      </c>
      <c r="BF648" s="181">
        <f>IF(N648="snížená",J648,0)</f>
        <v>0</v>
      </c>
      <c r="BG648" s="181">
        <f>IF(N648="zákl. přenesená",J648,0)</f>
        <v>0</v>
      </c>
      <c r="BH648" s="181">
        <f>IF(N648="sníž. přenesená",J648,0)</f>
        <v>0</v>
      </c>
      <c r="BI648" s="181">
        <f>IF(N648="nulová",J648,0)</f>
        <v>0</v>
      </c>
      <c r="BJ648" s="17" t="s">
        <v>77</v>
      </c>
      <c r="BK648" s="181">
        <f>ROUND(I648*H648,2)</f>
        <v>0</v>
      </c>
      <c r="BL648" s="17" t="s">
        <v>205</v>
      </c>
      <c r="BM648" s="17" t="s">
        <v>806</v>
      </c>
    </row>
    <row r="649" spans="2:65" s="11" customFormat="1" ht="11.25">
      <c r="B649" s="182"/>
      <c r="C649" s="183"/>
      <c r="D649" s="184" t="s">
        <v>133</v>
      </c>
      <c r="E649" s="185" t="s">
        <v>19</v>
      </c>
      <c r="F649" s="186" t="s">
        <v>351</v>
      </c>
      <c r="G649" s="183"/>
      <c r="H649" s="187">
        <v>45</v>
      </c>
      <c r="I649" s="188"/>
      <c r="J649" s="183"/>
      <c r="K649" s="183"/>
      <c r="L649" s="189"/>
      <c r="M649" s="190"/>
      <c r="N649" s="191"/>
      <c r="O649" s="191"/>
      <c r="P649" s="191"/>
      <c r="Q649" s="191"/>
      <c r="R649" s="191"/>
      <c r="S649" s="191"/>
      <c r="T649" s="192"/>
      <c r="AT649" s="193" t="s">
        <v>133</v>
      </c>
      <c r="AU649" s="193" t="s">
        <v>81</v>
      </c>
      <c r="AV649" s="11" t="s">
        <v>81</v>
      </c>
      <c r="AW649" s="11" t="s">
        <v>33</v>
      </c>
      <c r="AX649" s="11" t="s">
        <v>77</v>
      </c>
      <c r="AY649" s="193" t="s">
        <v>124</v>
      </c>
    </row>
    <row r="650" spans="2:65" s="1" customFormat="1" ht="16.5" customHeight="1">
      <c r="B650" s="34"/>
      <c r="C650" s="170" t="s">
        <v>807</v>
      </c>
      <c r="D650" s="170" t="s">
        <v>126</v>
      </c>
      <c r="E650" s="171" t="s">
        <v>808</v>
      </c>
      <c r="F650" s="172" t="s">
        <v>809</v>
      </c>
      <c r="G650" s="173" t="s">
        <v>335</v>
      </c>
      <c r="H650" s="174">
        <v>58</v>
      </c>
      <c r="I650" s="175"/>
      <c r="J650" s="176">
        <f>ROUND(I650*H650,2)</f>
        <v>0</v>
      </c>
      <c r="K650" s="172" t="s">
        <v>130</v>
      </c>
      <c r="L650" s="38"/>
      <c r="M650" s="177" t="s">
        <v>19</v>
      </c>
      <c r="N650" s="178" t="s">
        <v>43</v>
      </c>
      <c r="O650" s="60"/>
      <c r="P650" s="179">
        <f>O650*H650</f>
        <v>0</v>
      </c>
      <c r="Q650" s="179">
        <v>0</v>
      </c>
      <c r="R650" s="179">
        <f>Q650*H650</f>
        <v>0</v>
      </c>
      <c r="S650" s="179">
        <v>0</v>
      </c>
      <c r="T650" s="180">
        <f>S650*H650</f>
        <v>0</v>
      </c>
      <c r="AR650" s="17" t="s">
        <v>205</v>
      </c>
      <c r="AT650" s="17" t="s">
        <v>126</v>
      </c>
      <c r="AU650" s="17" t="s">
        <v>81</v>
      </c>
      <c r="AY650" s="17" t="s">
        <v>124</v>
      </c>
      <c r="BE650" s="181">
        <f>IF(N650="základní",J650,0)</f>
        <v>0</v>
      </c>
      <c r="BF650" s="181">
        <f>IF(N650="snížená",J650,0)</f>
        <v>0</v>
      </c>
      <c r="BG650" s="181">
        <f>IF(N650="zákl. přenesená",J650,0)</f>
        <v>0</v>
      </c>
      <c r="BH650" s="181">
        <f>IF(N650="sníž. přenesená",J650,0)</f>
        <v>0</v>
      </c>
      <c r="BI650" s="181">
        <f>IF(N650="nulová",J650,0)</f>
        <v>0</v>
      </c>
      <c r="BJ650" s="17" t="s">
        <v>77</v>
      </c>
      <c r="BK650" s="181">
        <f>ROUND(I650*H650,2)</f>
        <v>0</v>
      </c>
      <c r="BL650" s="17" t="s">
        <v>205</v>
      </c>
      <c r="BM650" s="17" t="s">
        <v>810</v>
      </c>
    </row>
    <row r="651" spans="2:65" s="11" customFormat="1" ht="11.25">
      <c r="B651" s="182"/>
      <c r="C651" s="183"/>
      <c r="D651" s="184" t="s">
        <v>133</v>
      </c>
      <c r="E651" s="185" t="s">
        <v>19</v>
      </c>
      <c r="F651" s="186" t="s">
        <v>811</v>
      </c>
      <c r="G651" s="183"/>
      <c r="H651" s="187">
        <v>58</v>
      </c>
      <c r="I651" s="188"/>
      <c r="J651" s="183"/>
      <c r="K651" s="183"/>
      <c r="L651" s="189"/>
      <c r="M651" s="190"/>
      <c r="N651" s="191"/>
      <c r="O651" s="191"/>
      <c r="P651" s="191"/>
      <c r="Q651" s="191"/>
      <c r="R651" s="191"/>
      <c r="S651" s="191"/>
      <c r="T651" s="192"/>
      <c r="AT651" s="193" t="s">
        <v>133</v>
      </c>
      <c r="AU651" s="193" t="s">
        <v>81</v>
      </c>
      <c r="AV651" s="11" t="s">
        <v>81</v>
      </c>
      <c r="AW651" s="11" t="s">
        <v>33</v>
      </c>
      <c r="AX651" s="11" t="s">
        <v>77</v>
      </c>
      <c r="AY651" s="193" t="s">
        <v>124</v>
      </c>
    </row>
    <row r="652" spans="2:65" s="1" customFormat="1" ht="16.5" customHeight="1">
      <c r="B652" s="34"/>
      <c r="C652" s="170" t="s">
        <v>812</v>
      </c>
      <c r="D652" s="170" t="s">
        <v>126</v>
      </c>
      <c r="E652" s="171" t="s">
        <v>813</v>
      </c>
      <c r="F652" s="172" t="s">
        <v>814</v>
      </c>
      <c r="G652" s="173" t="s">
        <v>335</v>
      </c>
      <c r="H652" s="174">
        <v>2</v>
      </c>
      <c r="I652" s="175"/>
      <c r="J652" s="176">
        <f>ROUND(I652*H652,2)</f>
        <v>0</v>
      </c>
      <c r="K652" s="172" t="s">
        <v>130</v>
      </c>
      <c r="L652" s="38"/>
      <c r="M652" s="177" t="s">
        <v>19</v>
      </c>
      <c r="N652" s="178" t="s">
        <v>43</v>
      </c>
      <c r="O652" s="60"/>
      <c r="P652" s="179">
        <f>O652*H652</f>
        <v>0</v>
      </c>
      <c r="Q652" s="179">
        <v>0</v>
      </c>
      <c r="R652" s="179">
        <f>Q652*H652</f>
        <v>0</v>
      </c>
      <c r="S652" s="179">
        <v>0</v>
      </c>
      <c r="T652" s="180">
        <f>S652*H652</f>
        <v>0</v>
      </c>
      <c r="AR652" s="17" t="s">
        <v>205</v>
      </c>
      <c r="AT652" s="17" t="s">
        <v>126</v>
      </c>
      <c r="AU652" s="17" t="s">
        <v>81</v>
      </c>
      <c r="AY652" s="17" t="s">
        <v>124</v>
      </c>
      <c r="BE652" s="181">
        <f>IF(N652="základní",J652,0)</f>
        <v>0</v>
      </c>
      <c r="BF652" s="181">
        <f>IF(N652="snížená",J652,0)</f>
        <v>0</v>
      </c>
      <c r="BG652" s="181">
        <f>IF(N652="zákl. přenesená",J652,0)</f>
        <v>0</v>
      </c>
      <c r="BH652" s="181">
        <f>IF(N652="sníž. přenesená",J652,0)</f>
        <v>0</v>
      </c>
      <c r="BI652" s="181">
        <f>IF(N652="nulová",J652,0)</f>
        <v>0</v>
      </c>
      <c r="BJ652" s="17" t="s">
        <v>77</v>
      </c>
      <c r="BK652" s="181">
        <f>ROUND(I652*H652,2)</f>
        <v>0</v>
      </c>
      <c r="BL652" s="17" t="s">
        <v>205</v>
      </c>
      <c r="BM652" s="17" t="s">
        <v>815</v>
      </c>
    </row>
    <row r="653" spans="2:65" s="11" customFormat="1" ht="11.25">
      <c r="B653" s="182"/>
      <c r="C653" s="183"/>
      <c r="D653" s="184" t="s">
        <v>133</v>
      </c>
      <c r="E653" s="185" t="s">
        <v>19</v>
      </c>
      <c r="F653" s="186" t="s">
        <v>81</v>
      </c>
      <c r="G653" s="183"/>
      <c r="H653" s="187">
        <v>2</v>
      </c>
      <c r="I653" s="188"/>
      <c r="J653" s="183"/>
      <c r="K653" s="183"/>
      <c r="L653" s="189"/>
      <c r="M653" s="190"/>
      <c r="N653" s="191"/>
      <c r="O653" s="191"/>
      <c r="P653" s="191"/>
      <c r="Q653" s="191"/>
      <c r="R653" s="191"/>
      <c r="S653" s="191"/>
      <c r="T653" s="192"/>
      <c r="AT653" s="193" t="s">
        <v>133</v>
      </c>
      <c r="AU653" s="193" t="s">
        <v>81</v>
      </c>
      <c r="AV653" s="11" t="s">
        <v>81</v>
      </c>
      <c r="AW653" s="11" t="s">
        <v>33</v>
      </c>
      <c r="AX653" s="11" t="s">
        <v>77</v>
      </c>
      <c r="AY653" s="193" t="s">
        <v>124</v>
      </c>
    </row>
    <row r="654" spans="2:65" s="1" customFormat="1" ht="16.5" customHeight="1">
      <c r="B654" s="34"/>
      <c r="C654" s="170" t="s">
        <v>816</v>
      </c>
      <c r="D654" s="170" t="s">
        <v>126</v>
      </c>
      <c r="E654" s="171" t="s">
        <v>817</v>
      </c>
      <c r="F654" s="172" t="s">
        <v>818</v>
      </c>
      <c r="G654" s="173" t="s">
        <v>335</v>
      </c>
      <c r="H654" s="174">
        <v>46</v>
      </c>
      <c r="I654" s="175"/>
      <c r="J654" s="176">
        <f>ROUND(I654*H654,2)</f>
        <v>0</v>
      </c>
      <c r="K654" s="172" t="s">
        <v>130</v>
      </c>
      <c r="L654" s="38"/>
      <c r="M654" s="177" t="s">
        <v>19</v>
      </c>
      <c r="N654" s="178" t="s">
        <v>43</v>
      </c>
      <c r="O654" s="60"/>
      <c r="P654" s="179">
        <f>O654*H654</f>
        <v>0</v>
      </c>
      <c r="Q654" s="179">
        <v>1.2999999999999999E-4</v>
      </c>
      <c r="R654" s="179">
        <f>Q654*H654</f>
        <v>5.9799999999999992E-3</v>
      </c>
      <c r="S654" s="179">
        <v>0</v>
      </c>
      <c r="T654" s="180">
        <f>S654*H654</f>
        <v>0</v>
      </c>
      <c r="AR654" s="17" t="s">
        <v>205</v>
      </c>
      <c r="AT654" s="17" t="s">
        <v>126</v>
      </c>
      <c r="AU654" s="17" t="s">
        <v>81</v>
      </c>
      <c r="AY654" s="17" t="s">
        <v>124</v>
      </c>
      <c r="BE654" s="181">
        <f>IF(N654="základní",J654,0)</f>
        <v>0</v>
      </c>
      <c r="BF654" s="181">
        <f>IF(N654="snížená",J654,0)</f>
        <v>0</v>
      </c>
      <c r="BG654" s="181">
        <f>IF(N654="zákl. přenesená",J654,0)</f>
        <v>0</v>
      </c>
      <c r="BH654" s="181">
        <f>IF(N654="sníž. přenesená",J654,0)</f>
        <v>0</v>
      </c>
      <c r="BI654" s="181">
        <f>IF(N654="nulová",J654,0)</f>
        <v>0</v>
      </c>
      <c r="BJ654" s="17" t="s">
        <v>77</v>
      </c>
      <c r="BK654" s="181">
        <f>ROUND(I654*H654,2)</f>
        <v>0</v>
      </c>
      <c r="BL654" s="17" t="s">
        <v>205</v>
      </c>
      <c r="BM654" s="17" t="s">
        <v>819</v>
      </c>
    </row>
    <row r="655" spans="2:65" s="11" customFormat="1" ht="11.25">
      <c r="B655" s="182"/>
      <c r="C655" s="183"/>
      <c r="D655" s="184" t="s">
        <v>133</v>
      </c>
      <c r="E655" s="185" t="s">
        <v>19</v>
      </c>
      <c r="F655" s="186" t="s">
        <v>820</v>
      </c>
      <c r="G655" s="183"/>
      <c r="H655" s="187">
        <v>46</v>
      </c>
      <c r="I655" s="188"/>
      <c r="J655" s="183"/>
      <c r="K655" s="183"/>
      <c r="L655" s="189"/>
      <c r="M655" s="190"/>
      <c r="N655" s="191"/>
      <c r="O655" s="191"/>
      <c r="P655" s="191"/>
      <c r="Q655" s="191"/>
      <c r="R655" s="191"/>
      <c r="S655" s="191"/>
      <c r="T655" s="192"/>
      <c r="AT655" s="193" t="s">
        <v>133</v>
      </c>
      <c r="AU655" s="193" t="s">
        <v>81</v>
      </c>
      <c r="AV655" s="11" t="s">
        <v>81</v>
      </c>
      <c r="AW655" s="11" t="s">
        <v>33</v>
      </c>
      <c r="AX655" s="11" t="s">
        <v>77</v>
      </c>
      <c r="AY655" s="193" t="s">
        <v>124</v>
      </c>
    </row>
    <row r="656" spans="2:65" s="1" customFormat="1" ht="16.5" customHeight="1">
      <c r="B656" s="34"/>
      <c r="C656" s="170" t="s">
        <v>821</v>
      </c>
      <c r="D656" s="170" t="s">
        <v>126</v>
      </c>
      <c r="E656" s="171" t="s">
        <v>822</v>
      </c>
      <c r="F656" s="172" t="s">
        <v>823</v>
      </c>
      <c r="G656" s="173" t="s">
        <v>335</v>
      </c>
      <c r="H656" s="174">
        <v>2</v>
      </c>
      <c r="I656" s="175"/>
      <c r="J656" s="176">
        <f>ROUND(I656*H656,2)</f>
        <v>0</v>
      </c>
      <c r="K656" s="172" t="s">
        <v>130</v>
      </c>
      <c r="L656" s="38"/>
      <c r="M656" s="177" t="s">
        <v>19</v>
      </c>
      <c r="N656" s="178" t="s">
        <v>43</v>
      </c>
      <c r="O656" s="60"/>
      <c r="P656" s="179">
        <f>O656*H656</f>
        <v>0</v>
      </c>
      <c r="Q656" s="179">
        <v>2.2000000000000001E-4</v>
      </c>
      <c r="R656" s="179">
        <f>Q656*H656</f>
        <v>4.4000000000000002E-4</v>
      </c>
      <c r="S656" s="179">
        <v>0</v>
      </c>
      <c r="T656" s="180">
        <f>S656*H656</f>
        <v>0</v>
      </c>
      <c r="AR656" s="17" t="s">
        <v>205</v>
      </c>
      <c r="AT656" s="17" t="s">
        <v>126</v>
      </c>
      <c r="AU656" s="17" t="s">
        <v>81</v>
      </c>
      <c r="AY656" s="17" t="s">
        <v>124</v>
      </c>
      <c r="BE656" s="181">
        <f>IF(N656="základní",J656,0)</f>
        <v>0</v>
      </c>
      <c r="BF656" s="181">
        <f>IF(N656="snížená",J656,0)</f>
        <v>0</v>
      </c>
      <c r="BG656" s="181">
        <f>IF(N656="zákl. přenesená",J656,0)</f>
        <v>0</v>
      </c>
      <c r="BH656" s="181">
        <f>IF(N656="sníž. přenesená",J656,0)</f>
        <v>0</v>
      </c>
      <c r="BI656" s="181">
        <f>IF(N656="nulová",J656,0)</f>
        <v>0</v>
      </c>
      <c r="BJ656" s="17" t="s">
        <v>77</v>
      </c>
      <c r="BK656" s="181">
        <f>ROUND(I656*H656,2)</f>
        <v>0</v>
      </c>
      <c r="BL656" s="17" t="s">
        <v>205</v>
      </c>
      <c r="BM656" s="17" t="s">
        <v>824</v>
      </c>
    </row>
    <row r="657" spans="2:65" s="11" customFormat="1" ht="11.25">
      <c r="B657" s="182"/>
      <c r="C657" s="183"/>
      <c r="D657" s="184" t="s">
        <v>133</v>
      </c>
      <c r="E657" s="185" t="s">
        <v>19</v>
      </c>
      <c r="F657" s="186" t="s">
        <v>81</v>
      </c>
      <c r="G657" s="183"/>
      <c r="H657" s="187">
        <v>2</v>
      </c>
      <c r="I657" s="188"/>
      <c r="J657" s="183"/>
      <c r="K657" s="183"/>
      <c r="L657" s="189"/>
      <c r="M657" s="190"/>
      <c r="N657" s="191"/>
      <c r="O657" s="191"/>
      <c r="P657" s="191"/>
      <c r="Q657" s="191"/>
      <c r="R657" s="191"/>
      <c r="S657" s="191"/>
      <c r="T657" s="192"/>
      <c r="AT657" s="193" t="s">
        <v>133</v>
      </c>
      <c r="AU657" s="193" t="s">
        <v>81</v>
      </c>
      <c r="AV657" s="11" t="s">
        <v>81</v>
      </c>
      <c r="AW657" s="11" t="s">
        <v>33</v>
      </c>
      <c r="AX657" s="11" t="s">
        <v>77</v>
      </c>
      <c r="AY657" s="193" t="s">
        <v>124</v>
      </c>
    </row>
    <row r="658" spans="2:65" s="1" customFormat="1" ht="16.5" customHeight="1">
      <c r="B658" s="34"/>
      <c r="C658" s="170" t="s">
        <v>825</v>
      </c>
      <c r="D658" s="170" t="s">
        <v>126</v>
      </c>
      <c r="E658" s="171" t="s">
        <v>826</v>
      </c>
      <c r="F658" s="172" t="s">
        <v>827</v>
      </c>
      <c r="G658" s="173" t="s">
        <v>828</v>
      </c>
      <c r="H658" s="174">
        <v>3</v>
      </c>
      <c r="I658" s="175"/>
      <c r="J658" s="176">
        <f>ROUND(I658*H658,2)</f>
        <v>0</v>
      </c>
      <c r="K658" s="172" t="s">
        <v>130</v>
      </c>
      <c r="L658" s="38"/>
      <c r="M658" s="177" t="s">
        <v>19</v>
      </c>
      <c r="N658" s="178" t="s">
        <v>43</v>
      </c>
      <c r="O658" s="60"/>
      <c r="P658" s="179">
        <f>O658*H658</f>
        <v>0</v>
      </c>
      <c r="Q658" s="179">
        <v>2.5000000000000001E-4</v>
      </c>
      <c r="R658" s="179">
        <f>Q658*H658</f>
        <v>7.5000000000000002E-4</v>
      </c>
      <c r="S658" s="179">
        <v>0</v>
      </c>
      <c r="T658" s="180">
        <f>S658*H658</f>
        <v>0</v>
      </c>
      <c r="AR658" s="17" t="s">
        <v>205</v>
      </c>
      <c r="AT658" s="17" t="s">
        <v>126</v>
      </c>
      <c r="AU658" s="17" t="s">
        <v>81</v>
      </c>
      <c r="AY658" s="17" t="s">
        <v>124</v>
      </c>
      <c r="BE658" s="181">
        <f>IF(N658="základní",J658,0)</f>
        <v>0</v>
      </c>
      <c r="BF658" s="181">
        <f>IF(N658="snížená",J658,0)</f>
        <v>0</v>
      </c>
      <c r="BG658" s="181">
        <f>IF(N658="zákl. přenesená",J658,0)</f>
        <v>0</v>
      </c>
      <c r="BH658" s="181">
        <f>IF(N658="sníž. přenesená",J658,0)</f>
        <v>0</v>
      </c>
      <c r="BI658" s="181">
        <f>IF(N658="nulová",J658,0)</f>
        <v>0</v>
      </c>
      <c r="BJ658" s="17" t="s">
        <v>77</v>
      </c>
      <c r="BK658" s="181">
        <f>ROUND(I658*H658,2)</f>
        <v>0</v>
      </c>
      <c r="BL658" s="17" t="s">
        <v>205</v>
      </c>
      <c r="BM658" s="17" t="s">
        <v>829</v>
      </c>
    </row>
    <row r="659" spans="2:65" s="11" customFormat="1" ht="11.25">
      <c r="B659" s="182"/>
      <c r="C659" s="183"/>
      <c r="D659" s="184" t="s">
        <v>133</v>
      </c>
      <c r="E659" s="185" t="s">
        <v>19</v>
      </c>
      <c r="F659" s="186" t="s">
        <v>830</v>
      </c>
      <c r="G659" s="183"/>
      <c r="H659" s="187">
        <v>3</v>
      </c>
      <c r="I659" s="188"/>
      <c r="J659" s="183"/>
      <c r="K659" s="183"/>
      <c r="L659" s="189"/>
      <c r="M659" s="190"/>
      <c r="N659" s="191"/>
      <c r="O659" s="191"/>
      <c r="P659" s="191"/>
      <c r="Q659" s="191"/>
      <c r="R659" s="191"/>
      <c r="S659" s="191"/>
      <c r="T659" s="192"/>
      <c r="AT659" s="193" t="s">
        <v>133</v>
      </c>
      <c r="AU659" s="193" t="s">
        <v>81</v>
      </c>
      <c r="AV659" s="11" t="s">
        <v>81</v>
      </c>
      <c r="AW659" s="11" t="s">
        <v>33</v>
      </c>
      <c r="AX659" s="11" t="s">
        <v>77</v>
      </c>
      <c r="AY659" s="193" t="s">
        <v>124</v>
      </c>
    </row>
    <row r="660" spans="2:65" s="1" customFormat="1" ht="16.5" customHeight="1">
      <c r="B660" s="34"/>
      <c r="C660" s="170" t="s">
        <v>831</v>
      </c>
      <c r="D660" s="170" t="s">
        <v>126</v>
      </c>
      <c r="E660" s="171" t="s">
        <v>832</v>
      </c>
      <c r="F660" s="172" t="s">
        <v>833</v>
      </c>
      <c r="G660" s="173" t="s">
        <v>335</v>
      </c>
      <c r="H660" s="174">
        <v>3</v>
      </c>
      <c r="I660" s="175"/>
      <c r="J660" s="176">
        <f>ROUND(I660*H660,2)</f>
        <v>0</v>
      </c>
      <c r="K660" s="172" t="s">
        <v>130</v>
      </c>
      <c r="L660" s="38"/>
      <c r="M660" s="177" t="s">
        <v>19</v>
      </c>
      <c r="N660" s="178" t="s">
        <v>43</v>
      </c>
      <c r="O660" s="60"/>
      <c r="P660" s="179">
        <f>O660*H660</f>
        <v>0</v>
      </c>
      <c r="Q660" s="179">
        <v>0</v>
      </c>
      <c r="R660" s="179">
        <f>Q660*H660</f>
        <v>0</v>
      </c>
      <c r="S660" s="179">
        <v>6.8999999999999997E-4</v>
      </c>
      <c r="T660" s="180">
        <f>S660*H660</f>
        <v>2.0699999999999998E-3</v>
      </c>
      <c r="AR660" s="17" t="s">
        <v>205</v>
      </c>
      <c r="AT660" s="17" t="s">
        <v>126</v>
      </c>
      <c r="AU660" s="17" t="s">
        <v>81</v>
      </c>
      <c r="AY660" s="17" t="s">
        <v>124</v>
      </c>
      <c r="BE660" s="181">
        <f>IF(N660="základní",J660,0)</f>
        <v>0</v>
      </c>
      <c r="BF660" s="181">
        <f>IF(N660="snížená",J660,0)</f>
        <v>0</v>
      </c>
      <c r="BG660" s="181">
        <f>IF(N660="zákl. přenesená",J660,0)</f>
        <v>0</v>
      </c>
      <c r="BH660" s="181">
        <f>IF(N660="sníž. přenesená",J660,0)</f>
        <v>0</v>
      </c>
      <c r="BI660" s="181">
        <f>IF(N660="nulová",J660,0)</f>
        <v>0</v>
      </c>
      <c r="BJ660" s="17" t="s">
        <v>77</v>
      </c>
      <c r="BK660" s="181">
        <f>ROUND(I660*H660,2)</f>
        <v>0</v>
      </c>
      <c r="BL660" s="17" t="s">
        <v>205</v>
      </c>
      <c r="BM660" s="17" t="s">
        <v>834</v>
      </c>
    </row>
    <row r="661" spans="2:65" s="11" customFormat="1" ht="11.25">
      <c r="B661" s="182"/>
      <c r="C661" s="183"/>
      <c r="D661" s="184" t="s">
        <v>133</v>
      </c>
      <c r="E661" s="185" t="s">
        <v>19</v>
      </c>
      <c r="F661" s="186" t="s">
        <v>81</v>
      </c>
      <c r="G661" s="183"/>
      <c r="H661" s="187">
        <v>2</v>
      </c>
      <c r="I661" s="188"/>
      <c r="J661" s="183"/>
      <c r="K661" s="183"/>
      <c r="L661" s="189"/>
      <c r="M661" s="190"/>
      <c r="N661" s="191"/>
      <c r="O661" s="191"/>
      <c r="P661" s="191"/>
      <c r="Q661" s="191"/>
      <c r="R661" s="191"/>
      <c r="S661" s="191"/>
      <c r="T661" s="192"/>
      <c r="AT661" s="193" t="s">
        <v>133</v>
      </c>
      <c r="AU661" s="193" t="s">
        <v>81</v>
      </c>
      <c r="AV661" s="11" t="s">
        <v>81</v>
      </c>
      <c r="AW661" s="11" t="s">
        <v>33</v>
      </c>
      <c r="AX661" s="11" t="s">
        <v>72</v>
      </c>
      <c r="AY661" s="193" t="s">
        <v>124</v>
      </c>
    </row>
    <row r="662" spans="2:65" s="13" customFormat="1" ht="11.25">
      <c r="B662" s="215"/>
      <c r="C662" s="216"/>
      <c r="D662" s="184" t="s">
        <v>133</v>
      </c>
      <c r="E662" s="217" t="s">
        <v>19</v>
      </c>
      <c r="F662" s="218" t="s">
        <v>835</v>
      </c>
      <c r="G662" s="216"/>
      <c r="H662" s="217" t="s">
        <v>19</v>
      </c>
      <c r="I662" s="219"/>
      <c r="J662" s="216"/>
      <c r="K662" s="216"/>
      <c r="L662" s="220"/>
      <c r="M662" s="221"/>
      <c r="N662" s="222"/>
      <c r="O662" s="222"/>
      <c r="P662" s="222"/>
      <c r="Q662" s="222"/>
      <c r="R662" s="222"/>
      <c r="S662" s="222"/>
      <c r="T662" s="223"/>
      <c r="AT662" s="224" t="s">
        <v>133</v>
      </c>
      <c r="AU662" s="224" t="s">
        <v>81</v>
      </c>
      <c r="AV662" s="13" t="s">
        <v>77</v>
      </c>
      <c r="AW662" s="13" t="s">
        <v>33</v>
      </c>
      <c r="AX662" s="13" t="s">
        <v>72</v>
      </c>
      <c r="AY662" s="224" t="s">
        <v>124</v>
      </c>
    </row>
    <row r="663" spans="2:65" s="11" customFormat="1" ht="11.25">
      <c r="B663" s="182"/>
      <c r="C663" s="183"/>
      <c r="D663" s="184" t="s">
        <v>133</v>
      </c>
      <c r="E663" s="185" t="s">
        <v>19</v>
      </c>
      <c r="F663" s="186" t="s">
        <v>77</v>
      </c>
      <c r="G663" s="183"/>
      <c r="H663" s="187">
        <v>1</v>
      </c>
      <c r="I663" s="188"/>
      <c r="J663" s="183"/>
      <c r="K663" s="183"/>
      <c r="L663" s="189"/>
      <c r="M663" s="190"/>
      <c r="N663" s="191"/>
      <c r="O663" s="191"/>
      <c r="P663" s="191"/>
      <c r="Q663" s="191"/>
      <c r="R663" s="191"/>
      <c r="S663" s="191"/>
      <c r="T663" s="192"/>
      <c r="AT663" s="193" t="s">
        <v>133</v>
      </c>
      <c r="AU663" s="193" t="s">
        <v>81</v>
      </c>
      <c r="AV663" s="11" t="s">
        <v>81</v>
      </c>
      <c r="AW663" s="11" t="s">
        <v>33</v>
      </c>
      <c r="AX663" s="11" t="s">
        <v>72</v>
      </c>
      <c r="AY663" s="193" t="s">
        <v>124</v>
      </c>
    </row>
    <row r="664" spans="2:65" s="12" customFormat="1" ht="11.25">
      <c r="B664" s="194"/>
      <c r="C664" s="195"/>
      <c r="D664" s="184" t="s">
        <v>133</v>
      </c>
      <c r="E664" s="196" t="s">
        <v>19</v>
      </c>
      <c r="F664" s="197" t="s">
        <v>150</v>
      </c>
      <c r="G664" s="195"/>
      <c r="H664" s="198">
        <v>3</v>
      </c>
      <c r="I664" s="199"/>
      <c r="J664" s="195"/>
      <c r="K664" s="195"/>
      <c r="L664" s="200"/>
      <c r="M664" s="201"/>
      <c r="N664" s="202"/>
      <c r="O664" s="202"/>
      <c r="P664" s="202"/>
      <c r="Q664" s="202"/>
      <c r="R664" s="202"/>
      <c r="S664" s="202"/>
      <c r="T664" s="203"/>
      <c r="AT664" s="204" t="s">
        <v>133</v>
      </c>
      <c r="AU664" s="204" t="s">
        <v>81</v>
      </c>
      <c r="AV664" s="12" t="s">
        <v>131</v>
      </c>
      <c r="AW664" s="12" t="s">
        <v>33</v>
      </c>
      <c r="AX664" s="12" t="s">
        <v>77</v>
      </c>
      <c r="AY664" s="204" t="s">
        <v>124</v>
      </c>
    </row>
    <row r="665" spans="2:65" s="1" customFormat="1" ht="16.5" customHeight="1">
      <c r="B665" s="34"/>
      <c r="C665" s="170" t="s">
        <v>836</v>
      </c>
      <c r="D665" s="170" t="s">
        <v>126</v>
      </c>
      <c r="E665" s="171" t="s">
        <v>837</v>
      </c>
      <c r="F665" s="172" t="s">
        <v>838</v>
      </c>
      <c r="G665" s="173" t="s">
        <v>335</v>
      </c>
      <c r="H665" s="174">
        <v>45</v>
      </c>
      <c r="I665" s="175"/>
      <c r="J665" s="176">
        <f>ROUND(I665*H665,2)</f>
        <v>0</v>
      </c>
      <c r="K665" s="172" t="s">
        <v>130</v>
      </c>
      <c r="L665" s="38"/>
      <c r="M665" s="177" t="s">
        <v>19</v>
      </c>
      <c r="N665" s="178" t="s">
        <v>43</v>
      </c>
      <c r="O665" s="60"/>
      <c r="P665" s="179">
        <f>O665*H665</f>
        <v>0</v>
      </c>
      <c r="Q665" s="179">
        <v>0</v>
      </c>
      <c r="R665" s="179">
        <f>Q665*H665</f>
        <v>0</v>
      </c>
      <c r="S665" s="179">
        <v>5.2999999999999998E-4</v>
      </c>
      <c r="T665" s="180">
        <f>S665*H665</f>
        <v>2.385E-2</v>
      </c>
      <c r="AR665" s="17" t="s">
        <v>205</v>
      </c>
      <c r="AT665" s="17" t="s">
        <v>126</v>
      </c>
      <c r="AU665" s="17" t="s">
        <v>81</v>
      </c>
      <c r="AY665" s="17" t="s">
        <v>124</v>
      </c>
      <c r="BE665" s="181">
        <f>IF(N665="základní",J665,0)</f>
        <v>0</v>
      </c>
      <c r="BF665" s="181">
        <f>IF(N665="snížená",J665,0)</f>
        <v>0</v>
      </c>
      <c r="BG665" s="181">
        <f>IF(N665="zákl. přenesená",J665,0)</f>
        <v>0</v>
      </c>
      <c r="BH665" s="181">
        <f>IF(N665="sníž. přenesená",J665,0)</f>
        <v>0</v>
      </c>
      <c r="BI665" s="181">
        <f>IF(N665="nulová",J665,0)</f>
        <v>0</v>
      </c>
      <c r="BJ665" s="17" t="s">
        <v>77</v>
      </c>
      <c r="BK665" s="181">
        <f>ROUND(I665*H665,2)</f>
        <v>0</v>
      </c>
      <c r="BL665" s="17" t="s">
        <v>205</v>
      </c>
      <c r="BM665" s="17" t="s">
        <v>839</v>
      </c>
    </row>
    <row r="666" spans="2:65" s="11" customFormat="1" ht="11.25">
      <c r="B666" s="182"/>
      <c r="C666" s="183"/>
      <c r="D666" s="184" t="s">
        <v>133</v>
      </c>
      <c r="E666" s="185" t="s">
        <v>19</v>
      </c>
      <c r="F666" s="186" t="s">
        <v>351</v>
      </c>
      <c r="G666" s="183"/>
      <c r="H666" s="187">
        <v>45</v>
      </c>
      <c r="I666" s="188"/>
      <c r="J666" s="183"/>
      <c r="K666" s="183"/>
      <c r="L666" s="189"/>
      <c r="M666" s="190"/>
      <c r="N666" s="191"/>
      <c r="O666" s="191"/>
      <c r="P666" s="191"/>
      <c r="Q666" s="191"/>
      <c r="R666" s="191"/>
      <c r="S666" s="191"/>
      <c r="T666" s="192"/>
      <c r="AT666" s="193" t="s">
        <v>133</v>
      </c>
      <c r="AU666" s="193" t="s">
        <v>81</v>
      </c>
      <c r="AV666" s="11" t="s">
        <v>81</v>
      </c>
      <c r="AW666" s="11" t="s">
        <v>33</v>
      </c>
      <c r="AX666" s="11" t="s">
        <v>77</v>
      </c>
      <c r="AY666" s="193" t="s">
        <v>124</v>
      </c>
    </row>
    <row r="667" spans="2:65" s="1" customFormat="1" ht="16.5" customHeight="1">
      <c r="B667" s="34"/>
      <c r="C667" s="170" t="s">
        <v>840</v>
      </c>
      <c r="D667" s="170" t="s">
        <v>126</v>
      </c>
      <c r="E667" s="171" t="s">
        <v>841</v>
      </c>
      <c r="F667" s="172" t="s">
        <v>842</v>
      </c>
      <c r="G667" s="173" t="s">
        <v>335</v>
      </c>
      <c r="H667" s="174">
        <v>5</v>
      </c>
      <c r="I667" s="175"/>
      <c r="J667" s="176">
        <f>ROUND(I667*H667,2)</f>
        <v>0</v>
      </c>
      <c r="K667" s="172" t="s">
        <v>130</v>
      </c>
      <c r="L667" s="38"/>
      <c r="M667" s="177" t="s">
        <v>19</v>
      </c>
      <c r="N667" s="178" t="s">
        <v>43</v>
      </c>
      <c r="O667" s="60"/>
      <c r="P667" s="179">
        <f>O667*H667</f>
        <v>0</v>
      </c>
      <c r="Q667" s="179">
        <v>0</v>
      </c>
      <c r="R667" s="179">
        <f>Q667*H667</f>
        <v>0</v>
      </c>
      <c r="S667" s="179">
        <v>1.23E-3</v>
      </c>
      <c r="T667" s="180">
        <f>S667*H667</f>
        <v>6.1500000000000001E-3</v>
      </c>
      <c r="AR667" s="17" t="s">
        <v>205</v>
      </c>
      <c r="AT667" s="17" t="s">
        <v>126</v>
      </c>
      <c r="AU667" s="17" t="s">
        <v>81</v>
      </c>
      <c r="AY667" s="17" t="s">
        <v>124</v>
      </c>
      <c r="BE667" s="181">
        <f>IF(N667="základní",J667,0)</f>
        <v>0</v>
      </c>
      <c r="BF667" s="181">
        <f>IF(N667="snížená",J667,0)</f>
        <v>0</v>
      </c>
      <c r="BG667" s="181">
        <f>IF(N667="zákl. přenesená",J667,0)</f>
        <v>0</v>
      </c>
      <c r="BH667" s="181">
        <f>IF(N667="sníž. přenesená",J667,0)</f>
        <v>0</v>
      </c>
      <c r="BI667" s="181">
        <f>IF(N667="nulová",J667,0)</f>
        <v>0</v>
      </c>
      <c r="BJ667" s="17" t="s">
        <v>77</v>
      </c>
      <c r="BK667" s="181">
        <f>ROUND(I667*H667,2)</f>
        <v>0</v>
      </c>
      <c r="BL667" s="17" t="s">
        <v>205</v>
      </c>
      <c r="BM667" s="17" t="s">
        <v>843</v>
      </c>
    </row>
    <row r="668" spans="2:65" s="11" customFormat="1" ht="11.25">
      <c r="B668" s="182"/>
      <c r="C668" s="183"/>
      <c r="D668" s="184" t="s">
        <v>133</v>
      </c>
      <c r="E668" s="185" t="s">
        <v>19</v>
      </c>
      <c r="F668" s="186" t="s">
        <v>152</v>
      </c>
      <c r="G668" s="183"/>
      <c r="H668" s="187">
        <v>5</v>
      </c>
      <c r="I668" s="188"/>
      <c r="J668" s="183"/>
      <c r="K668" s="183"/>
      <c r="L668" s="189"/>
      <c r="M668" s="190"/>
      <c r="N668" s="191"/>
      <c r="O668" s="191"/>
      <c r="P668" s="191"/>
      <c r="Q668" s="191"/>
      <c r="R668" s="191"/>
      <c r="S668" s="191"/>
      <c r="T668" s="192"/>
      <c r="AT668" s="193" t="s">
        <v>133</v>
      </c>
      <c r="AU668" s="193" t="s">
        <v>81</v>
      </c>
      <c r="AV668" s="11" t="s">
        <v>81</v>
      </c>
      <c r="AW668" s="11" t="s">
        <v>33</v>
      </c>
      <c r="AX668" s="11" t="s">
        <v>77</v>
      </c>
      <c r="AY668" s="193" t="s">
        <v>124</v>
      </c>
    </row>
    <row r="669" spans="2:65" s="1" customFormat="1" ht="16.5" customHeight="1">
      <c r="B669" s="34"/>
      <c r="C669" s="170" t="s">
        <v>844</v>
      </c>
      <c r="D669" s="170" t="s">
        <v>126</v>
      </c>
      <c r="E669" s="171" t="s">
        <v>845</v>
      </c>
      <c r="F669" s="172" t="s">
        <v>846</v>
      </c>
      <c r="G669" s="173" t="s">
        <v>335</v>
      </c>
      <c r="H669" s="174">
        <v>4</v>
      </c>
      <c r="I669" s="175"/>
      <c r="J669" s="176">
        <f>ROUND(I669*H669,2)</f>
        <v>0</v>
      </c>
      <c r="K669" s="172" t="s">
        <v>130</v>
      </c>
      <c r="L669" s="38"/>
      <c r="M669" s="177" t="s">
        <v>19</v>
      </c>
      <c r="N669" s="178" t="s">
        <v>43</v>
      </c>
      <c r="O669" s="60"/>
      <c r="P669" s="179">
        <f>O669*H669</f>
        <v>0</v>
      </c>
      <c r="Q669" s="179">
        <v>0</v>
      </c>
      <c r="R669" s="179">
        <f>Q669*H669</f>
        <v>0</v>
      </c>
      <c r="S669" s="179">
        <v>1.4599999999999999E-3</v>
      </c>
      <c r="T669" s="180">
        <f>S669*H669</f>
        <v>5.8399999999999997E-3</v>
      </c>
      <c r="AR669" s="17" t="s">
        <v>205</v>
      </c>
      <c r="AT669" s="17" t="s">
        <v>126</v>
      </c>
      <c r="AU669" s="17" t="s">
        <v>81</v>
      </c>
      <c r="AY669" s="17" t="s">
        <v>124</v>
      </c>
      <c r="BE669" s="181">
        <f>IF(N669="základní",J669,0)</f>
        <v>0</v>
      </c>
      <c r="BF669" s="181">
        <f>IF(N669="snížená",J669,0)</f>
        <v>0</v>
      </c>
      <c r="BG669" s="181">
        <f>IF(N669="zákl. přenesená",J669,0)</f>
        <v>0</v>
      </c>
      <c r="BH669" s="181">
        <f>IF(N669="sníž. přenesená",J669,0)</f>
        <v>0</v>
      </c>
      <c r="BI669" s="181">
        <f>IF(N669="nulová",J669,0)</f>
        <v>0</v>
      </c>
      <c r="BJ669" s="17" t="s">
        <v>77</v>
      </c>
      <c r="BK669" s="181">
        <f>ROUND(I669*H669,2)</f>
        <v>0</v>
      </c>
      <c r="BL669" s="17" t="s">
        <v>205</v>
      </c>
      <c r="BM669" s="17" t="s">
        <v>847</v>
      </c>
    </row>
    <row r="670" spans="2:65" s="11" customFormat="1" ht="11.25">
      <c r="B670" s="182"/>
      <c r="C670" s="183"/>
      <c r="D670" s="184" t="s">
        <v>133</v>
      </c>
      <c r="E670" s="185" t="s">
        <v>19</v>
      </c>
      <c r="F670" s="186" t="s">
        <v>131</v>
      </c>
      <c r="G670" s="183"/>
      <c r="H670" s="187">
        <v>4</v>
      </c>
      <c r="I670" s="188"/>
      <c r="J670" s="183"/>
      <c r="K670" s="183"/>
      <c r="L670" s="189"/>
      <c r="M670" s="190"/>
      <c r="N670" s="191"/>
      <c r="O670" s="191"/>
      <c r="P670" s="191"/>
      <c r="Q670" s="191"/>
      <c r="R670" s="191"/>
      <c r="S670" s="191"/>
      <c r="T670" s="192"/>
      <c r="AT670" s="193" t="s">
        <v>133</v>
      </c>
      <c r="AU670" s="193" t="s">
        <v>81</v>
      </c>
      <c r="AV670" s="11" t="s">
        <v>81</v>
      </c>
      <c r="AW670" s="11" t="s">
        <v>33</v>
      </c>
      <c r="AX670" s="11" t="s">
        <v>77</v>
      </c>
      <c r="AY670" s="193" t="s">
        <v>124</v>
      </c>
    </row>
    <row r="671" spans="2:65" s="1" customFormat="1" ht="16.5" customHeight="1">
      <c r="B671" s="34"/>
      <c r="C671" s="170" t="s">
        <v>848</v>
      </c>
      <c r="D671" s="170" t="s">
        <v>126</v>
      </c>
      <c r="E671" s="171" t="s">
        <v>849</v>
      </c>
      <c r="F671" s="172" t="s">
        <v>850</v>
      </c>
      <c r="G671" s="173" t="s">
        <v>335</v>
      </c>
      <c r="H671" s="174">
        <v>3</v>
      </c>
      <c r="I671" s="175"/>
      <c r="J671" s="176">
        <f>ROUND(I671*H671,2)</f>
        <v>0</v>
      </c>
      <c r="K671" s="172" t="s">
        <v>130</v>
      </c>
      <c r="L671" s="38"/>
      <c r="M671" s="177" t="s">
        <v>19</v>
      </c>
      <c r="N671" s="178" t="s">
        <v>43</v>
      </c>
      <c r="O671" s="60"/>
      <c r="P671" s="179">
        <f>O671*H671</f>
        <v>0</v>
      </c>
      <c r="Q671" s="179">
        <v>0</v>
      </c>
      <c r="R671" s="179">
        <f>Q671*H671</f>
        <v>0</v>
      </c>
      <c r="S671" s="179">
        <v>2.4399999999999999E-3</v>
      </c>
      <c r="T671" s="180">
        <f>S671*H671</f>
        <v>7.3200000000000001E-3</v>
      </c>
      <c r="AR671" s="17" t="s">
        <v>205</v>
      </c>
      <c r="AT671" s="17" t="s">
        <v>126</v>
      </c>
      <c r="AU671" s="17" t="s">
        <v>81</v>
      </c>
      <c r="AY671" s="17" t="s">
        <v>124</v>
      </c>
      <c r="BE671" s="181">
        <f>IF(N671="základní",J671,0)</f>
        <v>0</v>
      </c>
      <c r="BF671" s="181">
        <f>IF(N671="snížená",J671,0)</f>
        <v>0</v>
      </c>
      <c r="BG671" s="181">
        <f>IF(N671="zákl. přenesená",J671,0)</f>
        <v>0</v>
      </c>
      <c r="BH671" s="181">
        <f>IF(N671="sníž. přenesená",J671,0)</f>
        <v>0</v>
      </c>
      <c r="BI671" s="181">
        <f>IF(N671="nulová",J671,0)</f>
        <v>0</v>
      </c>
      <c r="BJ671" s="17" t="s">
        <v>77</v>
      </c>
      <c r="BK671" s="181">
        <f>ROUND(I671*H671,2)</f>
        <v>0</v>
      </c>
      <c r="BL671" s="17" t="s">
        <v>205</v>
      </c>
      <c r="BM671" s="17" t="s">
        <v>851</v>
      </c>
    </row>
    <row r="672" spans="2:65" s="11" customFormat="1" ht="11.25">
      <c r="B672" s="182"/>
      <c r="C672" s="183"/>
      <c r="D672" s="184" t="s">
        <v>133</v>
      </c>
      <c r="E672" s="185" t="s">
        <v>19</v>
      </c>
      <c r="F672" s="186" t="s">
        <v>77</v>
      </c>
      <c r="G672" s="183"/>
      <c r="H672" s="187">
        <v>1</v>
      </c>
      <c r="I672" s="188"/>
      <c r="J672" s="183"/>
      <c r="K672" s="183"/>
      <c r="L672" s="189"/>
      <c r="M672" s="190"/>
      <c r="N672" s="191"/>
      <c r="O672" s="191"/>
      <c r="P672" s="191"/>
      <c r="Q672" s="191"/>
      <c r="R672" s="191"/>
      <c r="S672" s="191"/>
      <c r="T672" s="192"/>
      <c r="AT672" s="193" t="s">
        <v>133</v>
      </c>
      <c r="AU672" s="193" t="s">
        <v>81</v>
      </c>
      <c r="AV672" s="11" t="s">
        <v>81</v>
      </c>
      <c r="AW672" s="11" t="s">
        <v>33</v>
      </c>
      <c r="AX672" s="11" t="s">
        <v>72</v>
      </c>
      <c r="AY672" s="193" t="s">
        <v>124</v>
      </c>
    </row>
    <row r="673" spans="2:65" s="13" customFormat="1" ht="11.25">
      <c r="B673" s="215"/>
      <c r="C673" s="216"/>
      <c r="D673" s="184" t="s">
        <v>133</v>
      </c>
      <c r="E673" s="217" t="s">
        <v>19</v>
      </c>
      <c r="F673" s="218" t="s">
        <v>835</v>
      </c>
      <c r="G673" s="216"/>
      <c r="H673" s="217" t="s">
        <v>19</v>
      </c>
      <c r="I673" s="219"/>
      <c r="J673" s="216"/>
      <c r="K673" s="216"/>
      <c r="L673" s="220"/>
      <c r="M673" s="221"/>
      <c r="N673" s="222"/>
      <c r="O673" s="222"/>
      <c r="P673" s="222"/>
      <c r="Q673" s="222"/>
      <c r="R673" s="222"/>
      <c r="S673" s="222"/>
      <c r="T673" s="223"/>
      <c r="AT673" s="224" t="s">
        <v>133</v>
      </c>
      <c r="AU673" s="224" t="s">
        <v>81</v>
      </c>
      <c r="AV673" s="13" t="s">
        <v>77</v>
      </c>
      <c r="AW673" s="13" t="s">
        <v>33</v>
      </c>
      <c r="AX673" s="13" t="s">
        <v>72</v>
      </c>
      <c r="AY673" s="224" t="s">
        <v>124</v>
      </c>
    </row>
    <row r="674" spans="2:65" s="11" customFormat="1" ht="11.25">
      <c r="B674" s="182"/>
      <c r="C674" s="183"/>
      <c r="D674" s="184" t="s">
        <v>133</v>
      </c>
      <c r="E674" s="185" t="s">
        <v>19</v>
      </c>
      <c r="F674" s="186" t="s">
        <v>81</v>
      </c>
      <c r="G674" s="183"/>
      <c r="H674" s="187">
        <v>2</v>
      </c>
      <c r="I674" s="188"/>
      <c r="J674" s="183"/>
      <c r="K674" s="183"/>
      <c r="L674" s="189"/>
      <c r="M674" s="190"/>
      <c r="N674" s="191"/>
      <c r="O674" s="191"/>
      <c r="P674" s="191"/>
      <c r="Q674" s="191"/>
      <c r="R674" s="191"/>
      <c r="S674" s="191"/>
      <c r="T674" s="192"/>
      <c r="AT674" s="193" t="s">
        <v>133</v>
      </c>
      <c r="AU674" s="193" t="s">
        <v>81</v>
      </c>
      <c r="AV674" s="11" t="s">
        <v>81</v>
      </c>
      <c r="AW674" s="11" t="s">
        <v>33</v>
      </c>
      <c r="AX674" s="11" t="s">
        <v>72</v>
      </c>
      <c r="AY674" s="193" t="s">
        <v>124</v>
      </c>
    </row>
    <row r="675" spans="2:65" s="12" customFormat="1" ht="11.25">
      <c r="B675" s="194"/>
      <c r="C675" s="195"/>
      <c r="D675" s="184" t="s">
        <v>133</v>
      </c>
      <c r="E675" s="196" t="s">
        <v>19</v>
      </c>
      <c r="F675" s="197" t="s">
        <v>150</v>
      </c>
      <c r="G675" s="195"/>
      <c r="H675" s="198">
        <v>3</v>
      </c>
      <c r="I675" s="199"/>
      <c r="J675" s="195"/>
      <c r="K675" s="195"/>
      <c r="L675" s="200"/>
      <c r="M675" s="201"/>
      <c r="N675" s="202"/>
      <c r="O675" s="202"/>
      <c r="P675" s="202"/>
      <c r="Q675" s="202"/>
      <c r="R675" s="202"/>
      <c r="S675" s="202"/>
      <c r="T675" s="203"/>
      <c r="AT675" s="204" t="s">
        <v>133</v>
      </c>
      <c r="AU675" s="204" t="s">
        <v>81</v>
      </c>
      <c r="AV675" s="12" t="s">
        <v>131</v>
      </c>
      <c r="AW675" s="12" t="s">
        <v>33</v>
      </c>
      <c r="AX675" s="12" t="s">
        <v>77</v>
      </c>
      <c r="AY675" s="204" t="s">
        <v>124</v>
      </c>
    </row>
    <row r="676" spans="2:65" s="1" customFormat="1" ht="16.5" customHeight="1">
      <c r="B676" s="34"/>
      <c r="C676" s="170" t="s">
        <v>852</v>
      </c>
      <c r="D676" s="170" t="s">
        <v>126</v>
      </c>
      <c r="E676" s="171" t="s">
        <v>853</v>
      </c>
      <c r="F676" s="172" t="s">
        <v>854</v>
      </c>
      <c r="G676" s="173" t="s">
        <v>335</v>
      </c>
      <c r="H676" s="174">
        <v>3</v>
      </c>
      <c r="I676" s="175"/>
      <c r="J676" s="176">
        <f>ROUND(I676*H676,2)</f>
        <v>0</v>
      </c>
      <c r="K676" s="172" t="s">
        <v>130</v>
      </c>
      <c r="L676" s="38"/>
      <c r="M676" s="177" t="s">
        <v>19</v>
      </c>
      <c r="N676" s="178" t="s">
        <v>43</v>
      </c>
      <c r="O676" s="60"/>
      <c r="P676" s="179">
        <f>O676*H676</f>
        <v>0</v>
      </c>
      <c r="Q676" s="179">
        <v>2.2000000000000001E-4</v>
      </c>
      <c r="R676" s="179">
        <f>Q676*H676</f>
        <v>6.6E-4</v>
      </c>
      <c r="S676" s="179">
        <v>0</v>
      </c>
      <c r="T676" s="180">
        <f>S676*H676</f>
        <v>0</v>
      </c>
      <c r="AR676" s="17" t="s">
        <v>205</v>
      </c>
      <c r="AT676" s="17" t="s">
        <v>126</v>
      </c>
      <c r="AU676" s="17" t="s">
        <v>81</v>
      </c>
      <c r="AY676" s="17" t="s">
        <v>124</v>
      </c>
      <c r="BE676" s="181">
        <f>IF(N676="základní",J676,0)</f>
        <v>0</v>
      </c>
      <c r="BF676" s="181">
        <f>IF(N676="snížená",J676,0)</f>
        <v>0</v>
      </c>
      <c r="BG676" s="181">
        <f>IF(N676="zákl. přenesená",J676,0)</f>
        <v>0</v>
      </c>
      <c r="BH676" s="181">
        <f>IF(N676="sníž. přenesená",J676,0)</f>
        <v>0</v>
      </c>
      <c r="BI676" s="181">
        <f>IF(N676="nulová",J676,0)</f>
        <v>0</v>
      </c>
      <c r="BJ676" s="17" t="s">
        <v>77</v>
      </c>
      <c r="BK676" s="181">
        <f>ROUND(I676*H676,2)</f>
        <v>0</v>
      </c>
      <c r="BL676" s="17" t="s">
        <v>205</v>
      </c>
      <c r="BM676" s="17" t="s">
        <v>855</v>
      </c>
    </row>
    <row r="677" spans="2:65" s="11" customFormat="1" ht="11.25">
      <c r="B677" s="182"/>
      <c r="C677" s="183"/>
      <c r="D677" s="184" t="s">
        <v>133</v>
      </c>
      <c r="E677" s="185" t="s">
        <v>19</v>
      </c>
      <c r="F677" s="186" t="s">
        <v>81</v>
      </c>
      <c r="G677" s="183"/>
      <c r="H677" s="187">
        <v>2</v>
      </c>
      <c r="I677" s="188"/>
      <c r="J677" s="183"/>
      <c r="K677" s="183"/>
      <c r="L677" s="189"/>
      <c r="M677" s="190"/>
      <c r="N677" s="191"/>
      <c r="O677" s="191"/>
      <c r="P677" s="191"/>
      <c r="Q677" s="191"/>
      <c r="R677" s="191"/>
      <c r="S677" s="191"/>
      <c r="T677" s="192"/>
      <c r="AT677" s="193" t="s">
        <v>133</v>
      </c>
      <c r="AU677" s="193" t="s">
        <v>81</v>
      </c>
      <c r="AV677" s="11" t="s">
        <v>81</v>
      </c>
      <c r="AW677" s="11" t="s">
        <v>33</v>
      </c>
      <c r="AX677" s="11" t="s">
        <v>72</v>
      </c>
      <c r="AY677" s="193" t="s">
        <v>124</v>
      </c>
    </row>
    <row r="678" spans="2:65" s="13" customFormat="1" ht="11.25">
      <c r="B678" s="215"/>
      <c r="C678" s="216"/>
      <c r="D678" s="184" t="s">
        <v>133</v>
      </c>
      <c r="E678" s="217" t="s">
        <v>19</v>
      </c>
      <c r="F678" s="218" t="s">
        <v>835</v>
      </c>
      <c r="G678" s="216"/>
      <c r="H678" s="217" t="s">
        <v>19</v>
      </c>
      <c r="I678" s="219"/>
      <c r="J678" s="216"/>
      <c r="K678" s="216"/>
      <c r="L678" s="220"/>
      <c r="M678" s="221"/>
      <c r="N678" s="222"/>
      <c r="O678" s="222"/>
      <c r="P678" s="222"/>
      <c r="Q678" s="222"/>
      <c r="R678" s="222"/>
      <c r="S678" s="222"/>
      <c r="T678" s="223"/>
      <c r="AT678" s="224" t="s">
        <v>133</v>
      </c>
      <c r="AU678" s="224" t="s">
        <v>81</v>
      </c>
      <c r="AV678" s="13" t="s">
        <v>77</v>
      </c>
      <c r="AW678" s="13" t="s">
        <v>33</v>
      </c>
      <c r="AX678" s="13" t="s">
        <v>72</v>
      </c>
      <c r="AY678" s="224" t="s">
        <v>124</v>
      </c>
    </row>
    <row r="679" spans="2:65" s="11" customFormat="1" ht="11.25">
      <c r="B679" s="182"/>
      <c r="C679" s="183"/>
      <c r="D679" s="184" t="s">
        <v>133</v>
      </c>
      <c r="E679" s="185" t="s">
        <v>19</v>
      </c>
      <c r="F679" s="186" t="s">
        <v>77</v>
      </c>
      <c r="G679" s="183"/>
      <c r="H679" s="187">
        <v>1</v>
      </c>
      <c r="I679" s="188"/>
      <c r="J679" s="183"/>
      <c r="K679" s="183"/>
      <c r="L679" s="189"/>
      <c r="M679" s="190"/>
      <c r="N679" s="191"/>
      <c r="O679" s="191"/>
      <c r="P679" s="191"/>
      <c r="Q679" s="191"/>
      <c r="R679" s="191"/>
      <c r="S679" s="191"/>
      <c r="T679" s="192"/>
      <c r="AT679" s="193" t="s">
        <v>133</v>
      </c>
      <c r="AU679" s="193" t="s">
        <v>81</v>
      </c>
      <c r="AV679" s="11" t="s">
        <v>81</v>
      </c>
      <c r="AW679" s="11" t="s">
        <v>33</v>
      </c>
      <c r="AX679" s="11" t="s">
        <v>72</v>
      </c>
      <c r="AY679" s="193" t="s">
        <v>124</v>
      </c>
    </row>
    <row r="680" spans="2:65" s="12" customFormat="1" ht="11.25">
      <c r="B680" s="194"/>
      <c r="C680" s="195"/>
      <c r="D680" s="184" t="s">
        <v>133</v>
      </c>
      <c r="E680" s="196" t="s">
        <v>19</v>
      </c>
      <c r="F680" s="197" t="s">
        <v>150</v>
      </c>
      <c r="G680" s="195"/>
      <c r="H680" s="198">
        <v>3</v>
      </c>
      <c r="I680" s="199"/>
      <c r="J680" s="195"/>
      <c r="K680" s="195"/>
      <c r="L680" s="200"/>
      <c r="M680" s="201"/>
      <c r="N680" s="202"/>
      <c r="O680" s="202"/>
      <c r="P680" s="202"/>
      <c r="Q680" s="202"/>
      <c r="R680" s="202"/>
      <c r="S680" s="202"/>
      <c r="T680" s="203"/>
      <c r="AT680" s="204" t="s">
        <v>133</v>
      </c>
      <c r="AU680" s="204" t="s">
        <v>81</v>
      </c>
      <c r="AV680" s="12" t="s">
        <v>131</v>
      </c>
      <c r="AW680" s="12" t="s">
        <v>33</v>
      </c>
      <c r="AX680" s="12" t="s">
        <v>77</v>
      </c>
      <c r="AY680" s="204" t="s">
        <v>124</v>
      </c>
    </row>
    <row r="681" spans="2:65" s="1" customFormat="1" ht="16.5" customHeight="1">
      <c r="B681" s="34"/>
      <c r="C681" s="170" t="s">
        <v>856</v>
      </c>
      <c r="D681" s="170" t="s">
        <v>126</v>
      </c>
      <c r="E681" s="171" t="s">
        <v>857</v>
      </c>
      <c r="F681" s="172" t="s">
        <v>858</v>
      </c>
      <c r="G681" s="173" t="s">
        <v>335</v>
      </c>
      <c r="H681" s="174">
        <v>1</v>
      </c>
      <c r="I681" s="175"/>
      <c r="J681" s="176">
        <f>ROUND(I681*H681,2)</f>
        <v>0</v>
      </c>
      <c r="K681" s="172" t="s">
        <v>130</v>
      </c>
      <c r="L681" s="38"/>
      <c r="M681" s="177" t="s">
        <v>19</v>
      </c>
      <c r="N681" s="178" t="s">
        <v>43</v>
      </c>
      <c r="O681" s="60"/>
      <c r="P681" s="179">
        <f>O681*H681</f>
        <v>0</v>
      </c>
      <c r="Q681" s="179">
        <v>2.2000000000000001E-4</v>
      </c>
      <c r="R681" s="179">
        <f>Q681*H681</f>
        <v>2.2000000000000001E-4</v>
      </c>
      <c r="S681" s="179">
        <v>0</v>
      </c>
      <c r="T681" s="180">
        <f>S681*H681</f>
        <v>0</v>
      </c>
      <c r="AR681" s="17" t="s">
        <v>205</v>
      </c>
      <c r="AT681" s="17" t="s">
        <v>126</v>
      </c>
      <c r="AU681" s="17" t="s">
        <v>81</v>
      </c>
      <c r="AY681" s="17" t="s">
        <v>124</v>
      </c>
      <c r="BE681" s="181">
        <f>IF(N681="základní",J681,0)</f>
        <v>0</v>
      </c>
      <c r="BF681" s="181">
        <f>IF(N681="snížená",J681,0)</f>
        <v>0</v>
      </c>
      <c r="BG681" s="181">
        <f>IF(N681="zákl. přenesená",J681,0)</f>
        <v>0</v>
      </c>
      <c r="BH681" s="181">
        <f>IF(N681="sníž. přenesená",J681,0)</f>
        <v>0</v>
      </c>
      <c r="BI681" s="181">
        <f>IF(N681="nulová",J681,0)</f>
        <v>0</v>
      </c>
      <c r="BJ681" s="17" t="s">
        <v>77</v>
      </c>
      <c r="BK681" s="181">
        <f>ROUND(I681*H681,2)</f>
        <v>0</v>
      </c>
      <c r="BL681" s="17" t="s">
        <v>205</v>
      </c>
      <c r="BM681" s="17" t="s">
        <v>859</v>
      </c>
    </row>
    <row r="682" spans="2:65" s="1" customFormat="1" ht="16.5" customHeight="1">
      <c r="B682" s="34"/>
      <c r="C682" s="170" t="s">
        <v>860</v>
      </c>
      <c r="D682" s="170" t="s">
        <v>126</v>
      </c>
      <c r="E682" s="171" t="s">
        <v>861</v>
      </c>
      <c r="F682" s="172" t="s">
        <v>862</v>
      </c>
      <c r="G682" s="173" t="s">
        <v>335</v>
      </c>
      <c r="H682" s="174">
        <v>9</v>
      </c>
      <c r="I682" s="175"/>
      <c r="J682" s="176">
        <f>ROUND(I682*H682,2)</f>
        <v>0</v>
      </c>
      <c r="K682" s="172" t="s">
        <v>130</v>
      </c>
      <c r="L682" s="38"/>
      <c r="M682" s="177" t="s">
        <v>19</v>
      </c>
      <c r="N682" s="178" t="s">
        <v>43</v>
      </c>
      <c r="O682" s="60"/>
      <c r="P682" s="179">
        <f>O682*H682</f>
        <v>0</v>
      </c>
      <c r="Q682" s="179">
        <v>1.7000000000000001E-4</v>
      </c>
      <c r="R682" s="179">
        <f>Q682*H682</f>
        <v>1.5300000000000001E-3</v>
      </c>
      <c r="S682" s="179">
        <v>0</v>
      </c>
      <c r="T682" s="180">
        <f>S682*H682</f>
        <v>0</v>
      </c>
      <c r="AR682" s="17" t="s">
        <v>205</v>
      </c>
      <c r="AT682" s="17" t="s">
        <v>126</v>
      </c>
      <c r="AU682" s="17" t="s">
        <v>81</v>
      </c>
      <c r="AY682" s="17" t="s">
        <v>124</v>
      </c>
      <c r="BE682" s="181">
        <f>IF(N682="základní",J682,0)</f>
        <v>0</v>
      </c>
      <c r="BF682" s="181">
        <f>IF(N682="snížená",J682,0)</f>
        <v>0</v>
      </c>
      <c r="BG682" s="181">
        <f>IF(N682="zákl. přenesená",J682,0)</f>
        <v>0</v>
      </c>
      <c r="BH682" s="181">
        <f>IF(N682="sníž. přenesená",J682,0)</f>
        <v>0</v>
      </c>
      <c r="BI682" s="181">
        <f>IF(N682="nulová",J682,0)</f>
        <v>0</v>
      </c>
      <c r="BJ682" s="17" t="s">
        <v>77</v>
      </c>
      <c r="BK682" s="181">
        <f>ROUND(I682*H682,2)</f>
        <v>0</v>
      </c>
      <c r="BL682" s="17" t="s">
        <v>205</v>
      </c>
      <c r="BM682" s="17" t="s">
        <v>863</v>
      </c>
    </row>
    <row r="683" spans="2:65" s="11" customFormat="1" ht="11.25">
      <c r="B683" s="182"/>
      <c r="C683" s="183"/>
      <c r="D683" s="184" t="s">
        <v>133</v>
      </c>
      <c r="E683" s="185" t="s">
        <v>19</v>
      </c>
      <c r="F683" s="186" t="s">
        <v>173</v>
      </c>
      <c r="G683" s="183"/>
      <c r="H683" s="187">
        <v>9</v>
      </c>
      <c r="I683" s="188"/>
      <c r="J683" s="183"/>
      <c r="K683" s="183"/>
      <c r="L683" s="189"/>
      <c r="M683" s="190"/>
      <c r="N683" s="191"/>
      <c r="O683" s="191"/>
      <c r="P683" s="191"/>
      <c r="Q683" s="191"/>
      <c r="R683" s="191"/>
      <c r="S683" s="191"/>
      <c r="T683" s="192"/>
      <c r="AT683" s="193" t="s">
        <v>133</v>
      </c>
      <c r="AU683" s="193" t="s">
        <v>81</v>
      </c>
      <c r="AV683" s="11" t="s">
        <v>81</v>
      </c>
      <c r="AW683" s="11" t="s">
        <v>33</v>
      </c>
      <c r="AX683" s="11" t="s">
        <v>77</v>
      </c>
      <c r="AY683" s="193" t="s">
        <v>124</v>
      </c>
    </row>
    <row r="684" spans="2:65" s="1" customFormat="1" ht="16.5" customHeight="1">
      <c r="B684" s="34"/>
      <c r="C684" s="170" t="s">
        <v>864</v>
      </c>
      <c r="D684" s="170" t="s">
        <v>126</v>
      </c>
      <c r="E684" s="171" t="s">
        <v>865</v>
      </c>
      <c r="F684" s="172" t="s">
        <v>866</v>
      </c>
      <c r="G684" s="173" t="s">
        <v>335</v>
      </c>
      <c r="H684" s="174">
        <v>1</v>
      </c>
      <c r="I684" s="175"/>
      <c r="J684" s="176">
        <f>ROUND(I684*H684,2)</f>
        <v>0</v>
      </c>
      <c r="K684" s="172" t="s">
        <v>130</v>
      </c>
      <c r="L684" s="38"/>
      <c r="M684" s="177" t="s">
        <v>19</v>
      </c>
      <c r="N684" s="178" t="s">
        <v>43</v>
      </c>
      <c r="O684" s="60"/>
      <c r="P684" s="179">
        <f>O684*H684</f>
        <v>0</v>
      </c>
      <c r="Q684" s="179">
        <v>5.0000000000000001E-4</v>
      </c>
      <c r="R684" s="179">
        <f>Q684*H684</f>
        <v>5.0000000000000001E-4</v>
      </c>
      <c r="S684" s="179">
        <v>0</v>
      </c>
      <c r="T684" s="180">
        <f>S684*H684</f>
        <v>0</v>
      </c>
      <c r="AR684" s="17" t="s">
        <v>205</v>
      </c>
      <c r="AT684" s="17" t="s">
        <v>126</v>
      </c>
      <c r="AU684" s="17" t="s">
        <v>81</v>
      </c>
      <c r="AY684" s="17" t="s">
        <v>124</v>
      </c>
      <c r="BE684" s="181">
        <f>IF(N684="základní",J684,0)</f>
        <v>0</v>
      </c>
      <c r="BF684" s="181">
        <f>IF(N684="snížená",J684,0)</f>
        <v>0</v>
      </c>
      <c r="BG684" s="181">
        <f>IF(N684="zákl. přenesená",J684,0)</f>
        <v>0</v>
      </c>
      <c r="BH684" s="181">
        <f>IF(N684="sníž. přenesená",J684,0)</f>
        <v>0</v>
      </c>
      <c r="BI684" s="181">
        <f>IF(N684="nulová",J684,0)</f>
        <v>0</v>
      </c>
      <c r="BJ684" s="17" t="s">
        <v>77</v>
      </c>
      <c r="BK684" s="181">
        <f>ROUND(I684*H684,2)</f>
        <v>0</v>
      </c>
      <c r="BL684" s="17" t="s">
        <v>205</v>
      </c>
      <c r="BM684" s="17" t="s">
        <v>867</v>
      </c>
    </row>
    <row r="685" spans="2:65" s="11" customFormat="1" ht="11.25">
      <c r="B685" s="182"/>
      <c r="C685" s="183"/>
      <c r="D685" s="184" t="s">
        <v>133</v>
      </c>
      <c r="E685" s="185" t="s">
        <v>19</v>
      </c>
      <c r="F685" s="186" t="s">
        <v>77</v>
      </c>
      <c r="G685" s="183"/>
      <c r="H685" s="187">
        <v>1</v>
      </c>
      <c r="I685" s="188"/>
      <c r="J685" s="183"/>
      <c r="K685" s="183"/>
      <c r="L685" s="189"/>
      <c r="M685" s="190"/>
      <c r="N685" s="191"/>
      <c r="O685" s="191"/>
      <c r="P685" s="191"/>
      <c r="Q685" s="191"/>
      <c r="R685" s="191"/>
      <c r="S685" s="191"/>
      <c r="T685" s="192"/>
      <c r="AT685" s="193" t="s">
        <v>133</v>
      </c>
      <c r="AU685" s="193" t="s">
        <v>81</v>
      </c>
      <c r="AV685" s="11" t="s">
        <v>81</v>
      </c>
      <c r="AW685" s="11" t="s">
        <v>33</v>
      </c>
      <c r="AX685" s="11" t="s">
        <v>77</v>
      </c>
      <c r="AY685" s="193" t="s">
        <v>124</v>
      </c>
    </row>
    <row r="686" spans="2:65" s="1" customFormat="1" ht="16.5" customHeight="1">
      <c r="B686" s="34"/>
      <c r="C686" s="170" t="s">
        <v>868</v>
      </c>
      <c r="D686" s="170" t="s">
        <v>126</v>
      </c>
      <c r="E686" s="171" t="s">
        <v>869</v>
      </c>
      <c r="F686" s="172" t="s">
        <v>870</v>
      </c>
      <c r="G686" s="173" t="s">
        <v>335</v>
      </c>
      <c r="H686" s="174">
        <v>1</v>
      </c>
      <c r="I686" s="175"/>
      <c r="J686" s="176">
        <f>ROUND(I686*H686,2)</f>
        <v>0</v>
      </c>
      <c r="K686" s="172" t="s">
        <v>130</v>
      </c>
      <c r="L686" s="38"/>
      <c r="M686" s="177" t="s">
        <v>19</v>
      </c>
      <c r="N686" s="178" t="s">
        <v>43</v>
      </c>
      <c r="O686" s="60"/>
      <c r="P686" s="179">
        <f>O686*H686</f>
        <v>0</v>
      </c>
      <c r="Q686" s="179">
        <v>7.6000000000000004E-4</v>
      </c>
      <c r="R686" s="179">
        <f>Q686*H686</f>
        <v>7.6000000000000004E-4</v>
      </c>
      <c r="S686" s="179">
        <v>0</v>
      </c>
      <c r="T686" s="180">
        <f>S686*H686</f>
        <v>0</v>
      </c>
      <c r="AR686" s="17" t="s">
        <v>205</v>
      </c>
      <c r="AT686" s="17" t="s">
        <v>126</v>
      </c>
      <c r="AU686" s="17" t="s">
        <v>81</v>
      </c>
      <c r="AY686" s="17" t="s">
        <v>124</v>
      </c>
      <c r="BE686" s="181">
        <f>IF(N686="základní",J686,0)</f>
        <v>0</v>
      </c>
      <c r="BF686" s="181">
        <f>IF(N686="snížená",J686,0)</f>
        <v>0</v>
      </c>
      <c r="BG686" s="181">
        <f>IF(N686="zákl. přenesená",J686,0)</f>
        <v>0</v>
      </c>
      <c r="BH686" s="181">
        <f>IF(N686="sníž. přenesená",J686,0)</f>
        <v>0</v>
      </c>
      <c r="BI686" s="181">
        <f>IF(N686="nulová",J686,0)</f>
        <v>0</v>
      </c>
      <c r="BJ686" s="17" t="s">
        <v>77</v>
      </c>
      <c r="BK686" s="181">
        <f>ROUND(I686*H686,2)</f>
        <v>0</v>
      </c>
      <c r="BL686" s="17" t="s">
        <v>205</v>
      </c>
      <c r="BM686" s="17" t="s">
        <v>871</v>
      </c>
    </row>
    <row r="687" spans="2:65" s="13" customFormat="1" ht="11.25">
      <c r="B687" s="215"/>
      <c r="C687" s="216"/>
      <c r="D687" s="184" t="s">
        <v>133</v>
      </c>
      <c r="E687" s="217" t="s">
        <v>19</v>
      </c>
      <c r="F687" s="218" t="s">
        <v>835</v>
      </c>
      <c r="G687" s="216"/>
      <c r="H687" s="217" t="s">
        <v>19</v>
      </c>
      <c r="I687" s="219"/>
      <c r="J687" s="216"/>
      <c r="K687" s="216"/>
      <c r="L687" s="220"/>
      <c r="M687" s="221"/>
      <c r="N687" s="222"/>
      <c r="O687" s="222"/>
      <c r="P687" s="222"/>
      <c r="Q687" s="222"/>
      <c r="R687" s="222"/>
      <c r="S687" s="222"/>
      <c r="T687" s="223"/>
      <c r="AT687" s="224" t="s">
        <v>133</v>
      </c>
      <c r="AU687" s="224" t="s">
        <v>81</v>
      </c>
      <c r="AV687" s="13" t="s">
        <v>77</v>
      </c>
      <c r="AW687" s="13" t="s">
        <v>33</v>
      </c>
      <c r="AX687" s="13" t="s">
        <v>72</v>
      </c>
      <c r="AY687" s="224" t="s">
        <v>124</v>
      </c>
    </row>
    <row r="688" spans="2:65" s="11" customFormat="1" ht="11.25">
      <c r="B688" s="182"/>
      <c r="C688" s="183"/>
      <c r="D688" s="184" t="s">
        <v>133</v>
      </c>
      <c r="E688" s="185" t="s">
        <v>19</v>
      </c>
      <c r="F688" s="186" t="s">
        <v>77</v>
      </c>
      <c r="G688" s="183"/>
      <c r="H688" s="187">
        <v>1</v>
      </c>
      <c r="I688" s="188"/>
      <c r="J688" s="183"/>
      <c r="K688" s="183"/>
      <c r="L688" s="189"/>
      <c r="M688" s="190"/>
      <c r="N688" s="191"/>
      <c r="O688" s="191"/>
      <c r="P688" s="191"/>
      <c r="Q688" s="191"/>
      <c r="R688" s="191"/>
      <c r="S688" s="191"/>
      <c r="T688" s="192"/>
      <c r="AT688" s="193" t="s">
        <v>133</v>
      </c>
      <c r="AU688" s="193" t="s">
        <v>81</v>
      </c>
      <c r="AV688" s="11" t="s">
        <v>81</v>
      </c>
      <c r="AW688" s="11" t="s">
        <v>33</v>
      </c>
      <c r="AX688" s="11" t="s">
        <v>77</v>
      </c>
      <c r="AY688" s="193" t="s">
        <v>124</v>
      </c>
    </row>
    <row r="689" spans="2:65" s="1" customFormat="1" ht="16.5" customHeight="1">
      <c r="B689" s="34"/>
      <c r="C689" s="170" t="s">
        <v>872</v>
      </c>
      <c r="D689" s="170" t="s">
        <v>126</v>
      </c>
      <c r="E689" s="171" t="s">
        <v>873</v>
      </c>
      <c r="F689" s="172" t="s">
        <v>874</v>
      </c>
      <c r="G689" s="173" t="s">
        <v>335</v>
      </c>
      <c r="H689" s="174">
        <v>6</v>
      </c>
      <c r="I689" s="175"/>
      <c r="J689" s="176">
        <f>ROUND(I689*H689,2)</f>
        <v>0</v>
      </c>
      <c r="K689" s="172" t="s">
        <v>130</v>
      </c>
      <c r="L689" s="38"/>
      <c r="M689" s="177" t="s">
        <v>19</v>
      </c>
      <c r="N689" s="178" t="s">
        <v>43</v>
      </c>
      <c r="O689" s="60"/>
      <c r="P689" s="179">
        <f>O689*H689</f>
        <v>0</v>
      </c>
      <c r="Q689" s="179">
        <v>1.8000000000000001E-4</v>
      </c>
      <c r="R689" s="179">
        <f>Q689*H689</f>
        <v>1.08E-3</v>
      </c>
      <c r="S689" s="179">
        <v>0</v>
      </c>
      <c r="T689" s="180">
        <f>S689*H689</f>
        <v>0</v>
      </c>
      <c r="AR689" s="17" t="s">
        <v>205</v>
      </c>
      <c r="AT689" s="17" t="s">
        <v>126</v>
      </c>
      <c r="AU689" s="17" t="s">
        <v>81</v>
      </c>
      <c r="AY689" s="17" t="s">
        <v>124</v>
      </c>
      <c r="BE689" s="181">
        <f>IF(N689="základní",J689,0)</f>
        <v>0</v>
      </c>
      <c r="BF689" s="181">
        <f>IF(N689="snížená",J689,0)</f>
        <v>0</v>
      </c>
      <c r="BG689" s="181">
        <f>IF(N689="zákl. přenesená",J689,0)</f>
        <v>0</v>
      </c>
      <c r="BH689" s="181">
        <f>IF(N689="sníž. přenesená",J689,0)</f>
        <v>0</v>
      </c>
      <c r="BI689" s="181">
        <f>IF(N689="nulová",J689,0)</f>
        <v>0</v>
      </c>
      <c r="BJ689" s="17" t="s">
        <v>77</v>
      </c>
      <c r="BK689" s="181">
        <f>ROUND(I689*H689,2)</f>
        <v>0</v>
      </c>
      <c r="BL689" s="17" t="s">
        <v>205</v>
      </c>
      <c r="BM689" s="17" t="s">
        <v>875</v>
      </c>
    </row>
    <row r="690" spans="2:65" s="1" customFormat="1" ht="16.5" customHeight="1">
      <c r="B690" s="34"/>
      <c r="C690" s="170" t="s">
        <v>876</v>
      </c>
      <c r="D690" s="170" t="s">
        <v>126</v>
      </c>
      <c r="E690" s="171" t="s">
        <v>877</v>
      </c>
      <c r="F690" s="172" t="s">
        <v>878</v>
      </c>
      <c r="G690" s="173" t="s">
        <v>335</v>
      </c>
      <c r="H690" s="174">
        <v>2</v>
      </c>
      <c r="I690" s="175"/>
      <c r="J690" s="176">
        <f>ROUND(I690*H690,2)</f>
        <v>0</v>
      </c>
      <c r="K690" s="172" t="s">
        <v>130</v>
      </c>
      <c r="L690" s="38"/>
      <c r="M690" s="177" t="s">
        <v>19</v>
      </c>
      <c r="N690" s="178" t="s">
        <v>43</v>
      </c>
      <c r="O690" s="60"/>
      <c r="P690" s="179">
        <f>O690*H690</f>
        <v>0</v>
      </c>
      <c r="Q690" s="179">
        <v>2.1000000000000001E-4</v>
      </c>
      <c r="R690" s="179">
        <f>Q690*H690</f>
        <v>4.2000000000000002E-4</v>
      </c>
      <c r="S690" s="179">
        <v>0</v>
      </c>
      <c r="T690" s="180">
        <f>S690*H690</f>
        <v>0</v>
      </c>
      <c r="AR690" s="17" t="s">
        <v>205</v>
      </c>
      <c r="AT690" s="17" t="s">
        <v>126</v>
      </c>
      <c r="AU690" s="17" t="s">
        <v>81</v>
      </c>
      <c r="AY690" s="17" t="s">
        <v>124</v>
      </c>
      <c r="BE690" s="181">
        <f>IF(N690="základní",J690,0)</f>
        <v>0</v>
      </c>
      <c r="BF690" s="181">
        <f>IF(N690="snížená",J690,0)</f>
        <v>0</v>
      </c>
      <c r="BG690" s="181">
        <f>IF(N690="zákl. přenesená",J690,0)</f>
        <v>0</v>
      </c>
      <c r="BH690" s="181">
        <f>IF(N690="sníž. přenesená",J690,0)</f>
        <v>0</v>
      </c>
      <c r="BI690" s="181">
        <f>IF(N690="nulová",J690,0)</f>
        <v>0</v>
      </c>
      <c r="BJ690" s="17" t="s">
        <v>77</v>
      </c>
      <c r="BK690" s="181">
        <f>ROUND(I690*H690,2)</f>
        <v>0</v>
      </c>
      <c r="BL690" s="17" t="s">
        <v>205</v>
      </c>
      <c r="BM690" s="17" t="s">
        <v>879</v>
      </c>
    </row>
    <row r="691" spans="2:65" s="11" customFormat="1" ht="11.25">
      <c r="B691" s="182"/>
      <c r="C691" s="183"/>
      <c r="D691" s="184" t="s">
        <v>133</v>
      </c>
      <c r="E691" s="185" t="s">
        <v>19</v>
      </c>
      <c r="F691" s="186" t="s">
        <v>81</v>
      </c>
      <c r="G691" s="183"/>
      <c r="H691" s="187">
        <v>2</v>
      </c>
      <c r="I691" s="188"/>
      <c r="J691" s="183"/>
      <c r="K691" s="183"/>
      <c r="L691" s="189"/>
      <c r="M691" s="190"/>
      <c r="N691" s="191"/>
      <c r="O691" s="191"/>
      <c r="P691" s="191"/>
      <c r="Q691" s="191"/>
      <c r="R691" s="191"/>
      <c r="S691" s="191"/>
      <c r="T691" s="192"/>
      <c r="AT691" s="193" t="s">
        <v>133</v>
      </c>
      <c r="AU691" s="193" t="s">
        <v>81</v>
      </c>
      <c r="AV691" s="11" t="s">
        <v>81</v>
      </c>
      <c r="AW691" s="11" t="s">
        <v>33</v>
      </c>
      <c r="AX691" s="11" t="s">
        <v>77</v>
      </c>
      <c r="AY691" s="193" t="s">
        <v>124</v>
      </c>
    </row>
    <row r="692" spans="2:65" s="1" customFormat="1" ht="16.5" customHeight="1">
      <c r="B692" s="34"/>
      <c r="C692" s="170" t="s">
        <v>880</v>
      </c>
      <c r="D692" s="170" t="s">
        <v>126</v>
      </c>
      <c r="E692" s="171" t="s">
        <v>881</v>
      </c>
      <c r="F692" s="172" t="s">
        <v>882</v>
      </c>
      <c r="G692" s="173" t="s">
        <v>335</v>
      </c>
      <c r="H692" s="174">
        <v>21</v>
      </c>
      <c r="I692" s="175"/>
      <c r="J692" s="176">
        <f>ROUND(I692*H692,2)</f>
        <v>0</v>
      </c>
      <c r="K692" s="172" t="s">
        <v>130</v>
      </c>
      <c r="L692" s="38"/>
      <c r="M692" s="177" t="s">
        <v>19</v>
      </c>
      <c r="N692" s="178" t="s">
        <v>43</v>
      </c>
      <c r="O692" s="60"/>
      <c r="P692" s="179">
        <f>O692*H692</f>
        <v>0</v>
      </c>
      <c r="Q692" s="179">
        <v>3.4000000000000002E-4</v>
      </c>
      <c r="R692" s="179">
        <f>Q692*H692</f>
        <v>7.1400000000000005E-3</v>
      </c>
      <c r="S692" s="179">
        <v>0</v>
      </c>
      <c r="T692" s="180">
        <f>S692*H692</f>
        <v>0</v>
      </c>
      <c r="AR692" s="17" t="s">
        <v>205</v>
      </c>
      <c r="AT692" s="17" t="s">
        <v>126</v>
      </c>
      <c r="AU692" s="17" t="s">
        <v>81</v>
      </c>
      <c r="AY692" s="17" t="s">
        <v>124</v>
      </c>
      <c r="BE692" s="181">
        <f>IF(N692="základní",J692,0)</f>
        <v>0</v>
      </c>
      <c r="BF692" s="181">
        <f>IF(N692="snížená",J692,0)</f>
        <v>0</v>
      </c>
      <c r="BG692" s="181">
        <f>IF(N692="zákl. přenesená",J692,0)</f>
        <v>0</v>
      </c>
      <c r="BH692" s="181">
        <f>IF(N692="sníž. přenesená",J692,0)</f>
        <v>0</v>
      </c>
      <c r="BI692" s="181">
        <f>IF(N692="nulová",J692,0)</f>
        <v>0</v>
      </c>
      <c r="BJ692" s="17" t="s">
        <v>77</v>
      </c>
      <c r="BK692" s="181">
        <f>ROUND(I692*H692,2)</f>
        <v>0</v>
      </c>
      <c r="BL692" s="17" t="s">
        <v>205</v>
      </c>
      <c r="BM692" s="17" t="s">
        <v>883</v>
      </c>
    </row>
    <row r="693" spans="2:65" s="11" customFormat="1" ht="11.25">
      <c r="B693" s="182"/>
      <c r="C693" s="183"/>
      <c r="D693" s="184" t="s">
        <v>133</v>
      </c>
      <c r="E693" s="185" t="s">
        <v>19</v>
      </c>
      <c r="F693" s="186" t="s">
        <v>884</v>
      </c>
      <c r="G693" s="183"/>
      <c r="H693" s="187">
        <v>21</v>
      </c>
      <c r="I693" s="188"/>
      <c r="J693" s="183"/>
      <c r="K693" s="183"/>
      <c r="L693" s="189"/>
      <c r="M693" s="190"/>
      <c r="N693" s="191"/>
      <c r="O693" s="191"/>
      <c r="P693" s="191"/>
      <c r="Q693" s="191"/>
      <c r="R693" s="191"/>
      <c r="S693" s="191"/>
      <c r="T693" s="192"/>
      <c r="AT693" s="193" t="s">
        <v>133</v>
      </c>
      <c r="AU693" s="193" t="s">
        <v>81</v>
      </c>
      <c r="AV693" s="11" t="s">
        <v>81</v>
      </c>
      <c r="AW693" s="11" t="s">
        <v>33</v>
      </c>
      <c r="AX693" s="11" t="s">
        <v>77</v>
      </c>
      <c r="AY693" s="193" t="s">
        <v>124</v>
      </c>
    </row>
    <row r="694" spans="2:65" s="1" customFormat="1" ht="16.5" customHeight="1">
      <c r="B694" s="34"/>
      <c r="C694" s="170" t="s">
        <v>885</v>
      </c>
      <c r="D694" s="170" t="s">
        <v>126</v>
      </c>
      <c r="E694" s="171" t="s">
        <v>886</v>
      </c>
      <c r="F694" s="172" t="s">
        <v>887</v>
      </c>
      <c r="G694" s="173" t="s">
        <v>335</v>
      </c>
      <c r="H694" s="174">
        <v>2</v>
      </c>
      <c r="I694" s="175"/>
      <c r="J694" s="176">
        <f>ROUND(I694*H694,2)</f>
        <v>0</v>
      </c>
      <c r="K694" s="172" t="s">
        <v>130</v>
      </c>
      <c r="L694" s="38"/>
      <c r="M694" s="177" t="s">
        <v>19</v>
      </c>
      <c r="N694" s="178" t="s">
        <v>43</v>
      </c>
      <c r="O694" s="60"/>
      <c r="P694" s="179">
        <f>O694*H694</f>
        <v>0</v>
      </c>
      <c r="Q694" s="179">
        <v>5.0000000000000001E-4</v>
      </c>
      <c r="R694" s="179">
        <f>Q694*H694</f>
        <v>1E-3</v>
      </c>
      <c r="S694" s="179">
        <v>0</v>
      </c>
      <c r="T694" s="180">
        <f>S694*H694</f>
        <v>0</v>
      </c>
      <c r="AR694" s="17" t="s">
        <v>205</v>
      </c>
      <c r="AT694" s="17" t="s">
        <v>126</v>
      </c>
      <c r="AU694" s="17" t="s">
        <v>81</v>
      </c>
      <c r="AY694" s="17" t="s">
        <v>124</v>
      </c>
      <c r="BE694" s="181">
        <f>IF(N694="základní",J694,0)</f>
        <v>0</v>
      </c>
      <c r="BF694" s="181">
        <f>IF(N694="snížená",J694,0)</f>
        <v>0</v>
      </c>
      <c r="BG694" s="181">
        <f>IF(N694="zákl. přenesená",J694,0)</f>
        <v>0</v>
      </c>
      <c r="BH694" s="181">
        <f>IF(N694="sníž. přenesená",J694,0)</f>
        <v>0</v>
      </c>
      <c r="BI694" s="181">
        <f>IF(N694="nulová",J694,0)</f>
        <v>0</v>
      </c>
      <c r="BJ694" s="17" t="s">
        <v>77</v>
      </c>
      <c r="BK694" s="181">
        <f>ROUND(I694*H694,2)</f>
        <v>0</v>
      </c>
      <c r="BL694" s="17" t="s">
        <v>205</v>
      </c>
      <c r="BM694" s="17" t="s">
        <v>888</v>
      </c>
    </row>
    <row r="695" spans="2:65" s="11" customFormat="1" ht="11.25">
      <c r="B695" s="182"/>
      <c r="C695" s="183"/>
      <c r="D695" s="184" t="s">
        <v>133</v>
      </c>
      <c r="E695" s="185" t="s">
        <v>19</v>
      </c>
      <c r="F695" s="186" t="s">
        <v>81</v>
      </c>
      <c r="G695" s="183"/>
      <c r="H695" s="187">
        <v>2</v>
      </c>
      <c r="I695" s="188"/>
      <c r="J695" s="183"/>
      <c r="K695" s="183"/>
      <c r="L695" s="189"/>
      <c r="M695" s="190"/>
      <c r="N695" s="191"/>
      <c r="O695" s="191"/>
      <c r="P695" s="191"/>
      <c r="Q695" s="191"/>
      <c r="R695" s="191"/>
      <c r="S695" s="191"/>
      <c r="T695" s="192"/>
      <c r="AT695" s="193" t="s">
        <v>133</v>
      </c>
      <c r="AU695" s="193" t="s">
        <v>81</v>
      </c>
      <c r="AV695" s="11" t="s">
        <v>81</v>
      </c>
      <c r="AW695" s="11" t="s">
        <v>33</v>
      </c>
      <c r="AX695" s="11" t="s">
        <v>77</v>
      </c>
      <c r="AY695" s="193" t="s">
        <v>124</v>
      </c>
    </row>
    <row r="696" spans="2:65" s="1" customFormat="1" ht="16.5" customHeight="1">
      <c r="B696" s="34"/>
      <c r="C696" s="170" t="s">
        <v>889</v>
      </c>
      <c r="D696" s="170" t="s">
        <v>126</v>
      </c>
      <c r="E696" s="171" t="s">
        <v>890</v>
      </c>
      <c r="F696" s="172" t="s">
        <v>891</v>
      </c>
      <c r="G696" s="173" t="s">
        <v>335</v>
      </c>
      <c r="H696" s="174">
        <v>2</v>
      </c>
      <c r="I696" s="175"/>
      <c r="J696" s="176">
        <f>ROUND(I696*H696,2)</f>
        <v>0</v>
      </c>
      <c r="K696" s="172" t="s">
        <v>130</v>
      </c>
      <c r="L696" s="38"/>
      <c r="M696" s="177" t="s">
        <v>19</v>
      </c>
      <c r="N696" s="178" t="s">
        <v>43</v>
      </c>
      <c r="O696" s="60"/>
      <c r="P696" s="179">
        <f>O696*H696</f>
        <v>0</v>
      </c>
      <c r="Q696" s="179">
        <v>1.07E-3</v>
      </c>
      <c r="R696" s="179">
        <f>Q696*H696</f>
        <v>2.14E-3</v>
      </c>
      <c r="S696" s="179">
        <v>0</v>
      </c>
      <c r="T696" s="180">
        <f>S696*H696</f>
        <v>0</v>
      </c>
      <c r="AR696" s="17" t="s">
        <v>205</v>
      </c>
      <c r="AT696" s="17" t="s">
        <v>126</v>
      </c>
      <c r="AU696" s="17" t="s">
        <v>81</v>
      </c>
      <c r="AY696" s="17" t="s">
        <v>124</v>
      </c>
      <c r="BE696" s="181">
        <f>IF(N696="základní",J696,0)</f>
        <v>0</v>
      </c>
      <c r="BF696" s="181">
        <f>IF(N696="snížená",J696,0)</f>
        <v>0</v>
      </c>
      <c r="BG696" s="181">
        <f>IF(N696="zákl. přenesená",J696,0)</f>
        <v>0</v>
      </c>
      <c r="BH696" s="181">
        <f>IF(N696="sníž. přenesená",J696,0)</f>
        <v>0</v>
      </c>
      <c r="BI696" s="181">
        <f>IF(N696="nulová",J696,0)</f>
        <v>0</v>
      </c>
      <c r="BJ696" s="17" t="s">
        <v>77</v>
      </c>
      <c r="BK696" s="181">
        <f>ROUND(I696*H696,2)</f>
        <v>0</v>
      </c>
      <c r="BL696" s="17" t="s">
        <v>205</v>
      </c>
      <c r="BM696" s="17" t="s">
        <v>892</v>
      </c>
    </row>
    <row r="697" spans="2:65" s="11" customFormat="1" ht="11.25">
      <c r="B697" s="182"/>
      <c r="C697" s="183"/>
      <c r="D697" s="184" t="s">
        <v>133</v>
      </c>
      <c r="E697" s="185" t="s">
        <v>19</v>
      </c>
      <c r="F697" s="186" t="s">
        <v>81</v>
      </c>
      <c r="G697" s="183"/>
      <c r="H697" s="187">
        <v>2</v>
      </c>
      <c r="I697" s="188"/>
      <c r="J697" s="183"/>
      <c r="K697" s="183"/>
      <c r="L697" s="189"/>
      <c r="M697" s="190"/>
      <c r="N697" s="191"/>
      <c r="O697" s="191"/>
      <c r="P697" s="191"/>
      <c r="Q697" s="191"/>
      <c r="R697" s="191"/>
      <c r="S697" s="191"/>
      <c r="T697" s="192"/>
      <c r="AT697" s="193" t="s">
        <v>133</v>
      </c>
      <c r="AU697" s="193" t="s">
        <v>81</v>
      </c>
      <c r="AV697" s="11" t="s">
        <v>81</v>
      </c>
      <c r="AW697" s="11" t="s">
        <v>33</v>
      </c>
      <c r="AX697" s="11" t="s">
        <v>77</v>
      </c>
      <c r="AY697" s="193" t="s">
        <v>124</v>
      </c>
    </row>
    <row r="698" spans="2:65" s="1" customFormat="1" ht="16.5" customHeight="1">
      <c r="B698" s="34"/>
      <c r="C698" s="170" t="s">
        <v>893</v>
      </c>
      <c r="D698" s="170" t="s">
        <v>126</v>
      </c>
      <c r="E698" s="171" t="s">
        <v>894</v>
      </c>
      <c r="F698" s="172" t="s">
        <v>895</v>
      </c>
      <c r="G698" s="173" t="s">
        <v>335</v>
      </c>
      <c r="H698" s="174">
        <v>1</v>
      </c>
      <c r="I698" s="175"/>
      <c r="J698" s="176">
        <f>ROUND(I698*H698,2)</f>
        <v>0</v>
      </c>
      <c r="K698" s="172" t="s">
        <v>130</v>
      </c>
      <c r="L698" s="38"/>
      <c r="M698" s="177" t="s">
        <v>19</v>
      </c>
      <c r="N698" s="178" t="s">
        <v>43</v>
      </c>
      <c r="O698" s="60"/>
      <c r="P698" s="179">
        <f>O698*H698</f>
        <v>0</v>
      </c>
      <c r="Q698" s="179">
        <v>1.6800000000000001E-3</v>
      </c>
      <c r="R698" s="179">
        <f>Q698*H698</f>
        <v>1.6800000000000001E-3</v>
      </c>
      <c r="S698" s="179">
        <v>0</v>
      </c>
      <c r="T698" s="180">
        <f>S698*H698</f>
        <v>0</v>
      </c>
      <c r="AR698" s="17" t="s">
        <v>205</v>
      </c>
      <c r="AT698" s="17" t="s">
        <v>126</v>
      </c>
      <c r="AU698" s="17" t="s">
        <v>81</v>
      </c>
      <c r="AY698" s="17" t="s">
        <v>124</v>
      </c>
      <c r="BE698" s="181">
        <f>IF(N698="základní",J698,0)</f>
        <v>0</v>
      </c>
      <c r="BF698" s="181">
        <f>IF(N698="snížená",J698,0)</f>
        <v>0</v>
      </c>
      <c r="BG698" s="181">
        <f>IF(N698="zákl. přenesená",J698,0)</f>
        <v>0</v>
      </c>
      <c r="BH698" s="181">
        <f>IF(N698="sníž. přenesená",J698,0)</f>
        <v>0</v>
      </c>
      <c r="BI698" s="181">
        <f>IF(N698="nulová",J698,0)</f>
        <v>0</v>
      </c>
      <c r="BJ698" s="17" t="s">
        <v>77</v>
      </c>
      <c r="BK698" s="181">
        <f>ROUND(I698*H698,2)</f>
        <v>0</v>
      </c>
      <c r="BL698" s="17" t="s">
        <v>205</v>
      </c>
      <c r="BM698" s="17" t="s">
        <v>896</v>
      </c>
    </row>
    <row r="699" spans="2:65" s="1" customFormat="1" ht="16.5" customHeight="1">
      <c r="B699" s="34"/>
      <c r="C699" s="170" t="s">
        <v>897</v>
      </c>
      <c r="D699" s="170" t="s">
        <v>126</v>
      </c>
      <c r="E699" s="171" t="s">
        <v>898</v>
      </c>
      <c r="F699" s="172" t="s">
        <v>899</v>
      </c>
      <c r="G699" s="173" t="s">
        <v>335</v>
      </c>
      <c r="H699" s="174">
        <v>3</v>
      </c>
      <c r="I699" s="175"/>
      <c r="J699" s="176">
        <f>ROUND(I699*H699,2)</f>
        <v>0</v>
      </c>
      <c r="K699" s="172" t="s">
        <v>130</v>
      </c>
      <c r="L699" s="38"/>
      <c r="M699" s="177" t="s">
        <v>19</v>
      </c>
      <c r="N699" s="178" t="s">
        <v>43</v>
      </c>
      <c r="O699" s="60"/>
      <c r="P699" s="179">
        <f>O699*H699</f>
        <v>0</v>
      </c>
      <c r="Q699" s="179">
        <v>4.0000000000000002E-4</v>
      </c>
      <c r="R699" s="179">
        <f>Q699*H699</f>
        <v>1.2000000000000001E-3</v>
      </c>
      <c r="S699" s="179">
        <v>0</v>
      </c>
      <c r="T699" s="180">
        <f>S699*H699</f>
        <v>0</v>
      </c>
      <c r="AR699" s="17" t="s">
        <v>205</v>
      </c>
      <c r="AT699" s="17" t="s">
        <v>126</v>
      </c>
      <c r="AU699" s="17" t="s">
        <v>81</v>
      </c>
      <c r="AY699" s="17" t="s">
        <v>124</v>
      </c>
      <c r="BE699" s="181">
        <f>IF(N699="základní",J699,0)</f>
        <v>0</v>
      </c>
      <c r="BF699" s="181">
        <f>IF(N699="snížená",J699,0)</f>
        <v>0</v>
      </c>
      <c r="BG699" s="181">
        <f>IF(N699="zákl. přenesená",J699,0)</f>
        <v>0</v>
      </c>
      <c r="BH699" s="181">
        <f>IF(N699="sníž. přenesená",J699,0)</f>
        <v>0</v>
      </c>
      <c r="BI699" s="181">
        <f>IF(N699="nulová",J699,0)</f>
        <v>0</v>
      </c>
      <c r="BJ699" s="17" t="s">
        <v>77</v>
      </c>
      <c r="BK699" s="181">
        <f>ROUND(I699*H699,2)</f>
        <v>0</v>
      </c>
      <c r="BL699" s="17" t="s">
        <v>205</v>
      </c>
      <c r="BM699" s="17" t="s">
        <v>900</v>
      </c>
    </row>
    <row r="700" spans="2:65" s="1" customFormat="1" ht="16.5" customHeight="1">
      <c r="B700" s="34"/>
      <c r="C700" s="170" t="s">
        <v>901</v>
      </c>
      <c r="D700" s="170" t="s">
        <v>126</v>
      </c>
      <c r="E700" s="171" t="s">
        <v>902</v>
      </c>
      <c r="F700" s="172" t="s">
        <v>903</v>
      </c>
      <c r="G700" s="173" t="s">
        <v>335</v>
      </c>
      <c r="H700" s="174">
        <v>2</v>
      </c>
      <c r="I700" s="175"/>
      <c r="J700" s="176">
        <f>ROUND(I700*H700,2)</f>
        <v>0</v>
      </c>
      <c r="K700" s="172" t="s">
        <v>130</v>
      </c>
      <c r="L700" s="38"/>
      <c r="M700" s="177" t="s">
        <v>19</v>
      </c>
      <c r="N700" s="178" t="s">
        <v>43</v>
      </c>
      <c r="O700" s="60"/>
      <c r="P700" s="179">
        <f>O700*H700</f>
        <v>0</v>
      </c>
      <c r="Q700" s="179">
        <v>5.6999999999999998E-4</v>
      </c>
      <c r="R700" s="179">
        <f>Q700*H700</f>
        <v>1.14E-3</v>
      </c>
      <c r="S700" s="179">
        <v>0</v>
      </c>
      <c r="T700" s="180">
        <f>S700*H700</f>
        <v>0</v>
      </c>
      <c r="AR700" s="17" t="s">
        <v>205</v>
      </c>
      <c r="AT700" s="17" t="s">
        <v>126</v>
      </c>
      <c r="AU700" s="17" t="s">
        <v>81</v>
      </c>
      <c r="AY700" s="17" t="s">
        <v>124</v>
      </c>
      <c r="BE700" s="181">
        <f>IF(N700="základní",J700,0)</f>
        <v>0</v>
      </c>
      <c r="BF700" s="181">
        <f>IF(N700="snížená",J700,0)</f>
        <v>0</v>
      </c>
      <c r="BG700" s="181">
        <f>IF(N700="zákl. přenesená",J700,0)</f>
        <v>0</v>
      </c>
      <c r="BH700" s="181">
        <f>IF(N700="sníž. přenesená",J700,0)</f>
        <v>0</v>
      </c>
      <c r="BI700" s="181">
        <f>IF(N700="nulová",J700,0)</f>
        <v>0</v>
      </c>
      <c r="BJ700" s="17" t="s">
        <v>77</v>
      </c>
      <c r="BK700" s="181">
        <f>ROUND(I700*H700,2)</f>
        <v>0</v>
      </c>
      <c r="BL700" s="17" t="s">
        <v>205</v>
      </c>
      <c r="BM700" s="17" t="s">
        <v>904</v>
      </c>
    </row>
    <row r="701" spans="2:65" s="1" customFormat="1" ht="16.5" customHeight="1">
      <c r="B701" s="34"/>
      <c r="C701" s="170" t="s">
        <v>905</v>
      </c>
      <c r="D701" s="170" t="s">
        <v>126</v>
      </c>
      <c r="E701" s="171" t="s">
        <v>906</v>
      </c>
      <c r="F701" s="172" t="s">
        <v>907</v>
      </c>
      <c r="G701" s="173" t="s">
        <v>335</v>
      </c>
      <c r="H701" s="174">
        <v>1</v>
      </c>
      <c r="I701" s="175"/>
      <c r="J701" s="176">
        <f>ROUND(I701*H701,2)</f>
        <v>0</v>
      </c>
      <c r="K701" s="172" t="s">
        <v>130</v>
      </c>
      <c r="L701" s="38"/>
      <c r="M701" s="177" t="s">
        <v>19</v>
      </c>
      <c r="N701" s="178" t="s">
        <v>43</v>
      </c>
      <c r="O701" s="60"/>
      <c r="P701" s="179">
        <f>O701*H701</f>
        <v>0</v>
      </c>
      <c r="Q701" s="179">
        <v>8.0000000000000004E-4</v>
      </c>
      <c r="R701" s="179">
        <f>Q701*H701</f>
        <v>8.0000000000000004E-4</v>
      </c>
      <c r="S701" s="179">
        <v>0</v>
      </c>
      <c r="T701" s="180">
        <f>S701*H701</f>
        <v>0</v>
      </c>
      <c r="AR701" s="17" t="s">
        <v>205</v>
      </c>
      <c r="AT701" s="17" t="s">
        <v>126</v>
      </c>
      <c r="AU701" s="17" t="s">
        <v>81</v>
      </c>
      <c r="AY701" s="17" t="s">
        <v>124</v>
      </c>
      <c r="BE701" s="181">
        <f>IF(N701="základní",J701,0)</f>
        <v>0</v>
      </c>
      <c r="BF701" s="181">
        <f>IF(N701="snížená",J701,0)</f>
        <v>0</v>
      </c>
      <c r="BG701" s="181">
        <f>IF(N701="zákl. přenesená",J701,0)</f>
        <v>0</v>
      </c>
      <c r="BH701" s="181">
        <f>IF(N701="sníž. přenesená",J701,0)</f>
        <v>0</v>
      </c>
      <c r="BI701" s="181">
        <f>IF(N701="nulová",J701,0)</f>
        <v>0</v>
      </c>
      <c r="BJ701" s="17" t="s">
        <v>77</v>
      </c>
      <c r="BK701" s="181">
        <f>ROUND(I701*H701,2)</f>
        <v>0</v>
      </c>
      <c r="BL701" s="17" t="s">
        <v>205</v>
      </c>
      <c r="BM701" s="17" t="s">
        <v>908</v>
      </c>
    </row>
    <row r="702" spans="2:65" s="1" customFormat="1" ht="16.5" customHeight="1">
      <c r="B702" s="34"/>
      <c r="C702" s="170" t="s">
        <v>909</v>
      </c>
      <c r="D702" s="170" t="s">
        <v>126</v>
      </c>
      <c r="E702" s="171" t="s">
        <v>910</v>
      </c>
      <c r="F702" s="172" t="s">
        <v>911</v>
      </c>
      <c r="G702" s="173" t="s">
        <v>335</v>
      </c>
      <c r="H702" s="174">
        <v>1</v>
      </c>
      <c r="I702" s="175"/>
      <c r="J702" s="176">
        <f>ROUND(I702*H702,2)</f>
        <v>0</v>
      </c>
      <c r="K702" s="172" t="s">
        <v>130</v>
      </c>
      <c r="L702" s="38"/>
      <c r="M702" s="177" t="s">
        <v>19</v>
      </c>
      <c r="N702" s="178" t="s">
        <v>43</v>
      </c>
      <c r="O702" s="60"/>
      <c r="P702" s="179">
        <f>O702*H702</f>
        <v>0</v>
      </c>
      <c r="Q702" s="179">
        <v>1.1999999999999999E-3</v>
      </c>
      <c r="R702" s="179">
        <f>Q702*H702</f>
        <v>1.1999999999999999E-3</v>
      </c>
      <c r="S702" s="179">
        <v>0</v>
      </c>
      <c r="T702" s="180">
        <f>S702*H702</f>
        <v>0</v>
      </c>
      <c r="AR702" s="17" t="s">
        <v>205</v>
      </c>
      <c r="AT702" s="17" t="s">
        <v>126</v>
      </c>
      <c r="AU702" s="17" t="s">
        <v>81</v>
      </c>
      <c r="AY702" s="17" t="s">
        <v>124</v>
      </c>
      <c r="BE702" s="181">
        <f>IF(N702="základní",J702,0)</f>
        <v>0</v>
      </c>
      <c r="BF702" s="181">
        <f>IF(N702="snížená",J702,0)</f>
        <v>0</v>
      </c>
      <c r="BG702" s="181">
        <f>IF(N702="zákl. přenesená",J702,0)</f>
        <v>0</v>
      </c>
      <c r="BH702" s="181">
        <f>IF(N702="sníž. přenesená",J702,0)</f>
        <v>0</v>
      </c>
      <c r="BI702" s="181">
        <f>IF(N702="nulová",J702,0)</f>
        <v>0</v>
      </c>
      <c r="BJ702" s="17" t="s">
        <v>77</v>
      </c>
      <c r="BK702" s="181">
        <f>ROUND(I702*H702,2)</f>
        <v>0</v>
      </c>
      <c r="BL702" s="17" t="s">
        <v>205</v>
      </c>
      <c r="BM702" s="17" t="s">
        <v>912</v>
      </c>
    </row>
    <row r="703" spans="2:65" s="11" customFormat="1" ht="11.25">
      <c r="B703" s="182"/>
      <c r="C703" s="183"/>
      <c r="D703" s="184" t="s">
        <v>133</v>
      </c>
      <c r="E703" s="185" t="s">
        <v>19</v>
      </c>
      <c r="F703" s="186" t="s">
        <v>77</v>
      </c>
      <c r="G703" s="183"/>
      <c r="H703" s="187">
        <v>1</v>
      </c>
      <c r="I703" s="188"/>
      <c r="J703" s="183"/>
      <c r="K703" s="183"/>
      <c r="L703" s="189"/>
      <c r="M703" s="190"/>
      <c r="N703" s="191"/>
      <c r="O703" s="191"/>
      <c r="P703" s="191"/>
      <c r="Q703" s="191"/>
      <c r="R703" s="191"/>
      <c r="S703" s="191"/>
      <c r="T703" s="192"/>
      <c r="AT703" s="193" t="s">
        <v>133</v>
      </c>
      <c r="AU703" s="193" t="s">
        <v>81</v>
      </c>
      <c r="AV703" s="11" t="s">
        <v>81</v>
      </c>
      <c r="AW703" s="11" t="s">
        <v>33</v>
      </c>
      <c r="AX703" s="11" t="s">
        <v>77</v>
      </c>
      <c r="AY703" s="193" t="s">
        <v>124</v>
      </c>
    </row>
    <row r="704" spans="2:65" s="1" customFormat="1" ht="16.5" customHeight="1">
      <c r="B704" s="34"/>
      <c r="C704" s="170" t="s">
        <v>913</v>
      </c>
      <c r="D704" s="170" t="s">
        <v>126</v>
      </c>
      <c r="E704" s="171" t="s">
        <v>914</v>
      </c>
      <c r="F704" s="172" t="s">
        <v>915</v>
      </c>
      <c r="G704" s="173" t="s">
        <v>335</v>
      </c>
      <c r="H704" s="174">
        <v>1</v>
      </c>
      <c r="I704" s="175"/>
      <c r="J704" s="176">
        <f>ROUND(I704*H704,2)</f>
        <v>0</v>
      </c>
      <c r="K704" s="172" t="s">
        <v>130</v>
      </c>
      <c r="L704" s="38"/>
      <c r="M704" s="177" t="s">
        <v>19</v>
      </c>
      <c r="N704" s="178" t="s">
        <v>43</v>
      </c>
      <c r="O704" s="60"/>
      <c r="P704" s="179">
        <f>O704*H704</f>
        <v>0</v>
      </c>
      <c r="Q704" s="179">
        <v>1.82E-3</v>
      </c>
      <c r="R704" s="179">
        <f>Q704*H704</f>
        <v>1.82E-3</v>
      </c>
      <c r="S704" s="179">
        <v>0</v>
      </c>
      <c r="T704" s="180">
        <f>S704*H704</f>
        <v>0</v>
      </c>
      <c r="AR704" s="17" t="s">
        <v>205</v>
      </c>
      <c r="AT704" s="17" t="s">
        <v>126</v>
      </c>
      <c r="AU704" s="17" t="s">
        <v>81</v>
      </c>
      <c r="AY704" s="17" t="s">
        <v>124</v>
      </c>
      <c r="BE704" s="181">
        <f>IF(N704="základní",J704,0)</f>
        <v>0</v>
      </c>
      <c r="BF704" s="181">
        <f>IF(N704="snížená",J704,0)</f>
        <v>0</v>
      </c>
      <c r="BG704" s="181">
        <f>IF(N704="zákl. přenesená",J704,0)</f>
        <v>0</v>
      </c>
      <c r="BH704" s="181">
        <f>IF(N704="sníž. přenesená",J704,0)</f>
        <v>0</v>
      </c>
      <c r="BI704" s="181">
        <f>IF(N704="nulová",J704,0)</f>
        <v>0</v>
      </c>
      <c r="BJ704" s="17" t="s">
        <v>77</v>
      </c>
      <c r="BK704" s="181">
        <f>ROUND(I704*H704,2)</f>
        <v>0</v>
      </c>
      <c r="BL704" s="17" t="s">
        <v>205</v>
      </c>
      <c r="BM704" s="17" t="s">
        <v>916</v>
      </c>
    </row>
    <row r="705" spans="2:65" s="13" customFormat="1" ht="11.25">
      <c r="B705" s="215"/>
      <c r="C705" s="216"/>
      <c r="D705" s="184" t="s">
        <v>133</v>
      </c>
      <c r="E705" s="217" t="s">
        <v>19</v>
      </c>
      <c r="F705" s="218" t="s">
        <v>835</v>
      </c>
      <c r="G705" s="216"/>
      <c r="H705" s="217" t="s">
        <v>19</v>
      </c>
      <c r="I705" s="219"/>
      <c r="J705" s="216"/>
      <c r="K705" s="216"/>
      <c r="L705" s="220"/>
      <c r="M705" s="221"/>
      <c r="N705" s="222"/>
      <c r="O705" s="222"/>
      <c r="P705" s="222"/>
      <c r="Q705" s="222"/>
      <c r="R705" s="222"/>
      <c r="S705" s="222"/>
      <c r="T705" s="223"/>
      <c r="AT705" s="224" t="s">
        <v>133</v>
      </c>
      <c r="AU705" s="224" t="s">
        <v>81</v>
      </c>
      <c r="AV705" s="13" t="s">
        <v>77</v>
      </c>
      <c r="AW705" s="13" t="s">
        <v>33</v>
      </c>
      <c r="AX705" s="13" t="s">
        <v>72</v>
      </c>
      <c r="AY705" s="224" t="s">
        <v>124</v>
      </c>
    </row>
    <row r="706" spans="2:65" s="11" customFormat="1" ht="11.25">
      <c r="B706" s="182"/>
      <c r="C706" s="183"/>
      <c r="D706" s="184" t="s">
        <v>133</v>
      </c>
      <c r="E706" s="185" t="s">
        <v>19</v>
      </c>
      <c r="F706" s="186" t="s">
        <v>77</v>
      </c>
      <c r="G706" s="183"/>
      <c r="H706" s="187">
        <v>1</v>
      </c>
      <c r="I706" s="188"/>
      <c r="J706" s="183"/>
      <c r="K706" s="183"/>
      <c r="L706" s="189"/>
      <c r="M706" s="190"/>
      <c r="N706" s="191"/>
      <c r="O706" s="191"/>
      <c r="P706" s="191"/>
      <c r="Q706" s="191"/>
      <c r="R706" s="191"/>
      <c r="S706" s="191"/>
      <c r="T706" s="192"/>
      <c r="AT706" s="193" t="s">
        <v>133</v>
      </c>
      <c r="AU706" s="193" t="s">
        <v>81</v>
      </c>
      <c r="AV706" s="11" t="s">
        <v>81</v>
      </c>
      <c r="AW706" s="11" t="s">
        <v>33</v>
      </c>
      <c r="AX706" s="11" t="s">
        <v>77</v>
      </c>
      <c r="AY706" s="193" t="s">
        <v>124</v>
      </c>
    </row>
    <row r="707" spans="2:65" s="1" customFormat="1" ht="16.5" customHeight="1">
      <c r="B707" s="34"/>
      <c r="C707" s="170" t="s">
        <v>917</v>
      </c>
      <c r="D707" s="170" t="s">
        <v>126</v>
      </c>
      <c r="E707" s="171" t="s">
        <v>918</v>
      </c>
      <c r="F707" s="172" t="s">
        <v>919</v>
      </c>
      <c r="G707" s="173" t="s">
        <v>335</v>
      </c>
      <c r="H707" s="174">
        <v>5</v>
      </c>
      <c r="I707" s="175"/>
      <c r="J707" s="176">
        <f>ROUND(I707*H707,2)</f>
        <v>0</v>
      </c>
      <c r="K707" s="172" t="s">
        <v>130</v>
      </c>
      <c r="L707" s="38"/>
      <c r="M707" s="177" t="s">
        <v>19</v>
      </c>
      <c r="N707" s="178" t="s">
        <v>43</v>
      </c>
      <c r="O707" s="60"/>
      <c r="P707" s="179">
        <f>O707*H707</f>
        <v>0</v>
      </c>
      <c r="Q707" s="179">
        <v>1.6000000000000001E-4</v>
      </c>
      <c r="R707" s="179">
        <f>Q707*H707</f>
        <v>8.0000000000000004E-4</v>
      </c>
      <c r="S707" s="179">
        <v>0</v>
      </c>
      <c r="T707" s="180">
        <f>S707*H707</f>
        <v>0</v>
      </c>
      <c r="AR707" s="17" t="s">
        <v>205</v>
      </c>
      <c r="AT707" s="17" t="s">
        <v>126</v>
      </c>
      <c r="AU707" s="17" t="s">
        <v>81</v>
      </c>
      <c r="AY707" s="17" t="s">
        <v>124</v>
      </c>
      <c r="BE707" s="181">
        <f>IF(N707="základní",J707,0)</f>
        <v>0</v>
      </c>
      <c r="BF707" s="181">
        <f>IF(N707="snížená",J707,0)</f>
        <v>0</v>
      </c>
      <c r="BG707" s="181">
        <f>IF(N707="zákl. přenesená",J707,0)</f>
        <v>0</v>
      </c>
      <c r="BH707" s="181">
        <f>IF(N707="sníž. přenesená",J707,0)</f>
        <v>0</v>
      </c>
      <c r="BI707" s="181">
        <f>IF(N707="nulová",J707,0)</f>
        <v>0</v>
      </c>
      <c r="BJ707" s="17" t="s">
        <v>77</v>
      </c>
      <c r="BK707" s="181">
        <f>ROUND(I707*H707,2)</f>
        <v>0</v>
      </c>
      <c r="BL707" s="17" t="s">
        <v>205</v>
      </c>
      <c r="BM707" s="17" t="s">
        <v>920</v>
      </c>
    </row>
    <row r="708" spans="2:65" s="1" customFormat="1" ht="16.5" customHeight="1">
      <c r="B708" s="34"/>
      <c r="C708" s="170" t="s">
        <v>921</v>
      </c>
      <c r="D708" s="170" t="s">
        <v>126</v>
      </c>
      <c r="E708" s="171" t="s">
        <v>922</v>
      </c>
      <c r="F708" s="172" t="s">
        <v>923</v>
      </c>
      <c r="G708" s="173" t="s">
        <v>924</v>
      </c>
      <c r="H708" s="174">
        <v>4</v>
      </c>
      <c r="I708" s="175"/>
      <c r="J708" s="176">
        <f>ROUND(I708*H708,2)</f>
        <v>0</v>
      </c>
      <c r="K708" s="172" t="s">
        <v>340</v>
      </c>
      <c r="L708" s="38"/>
      <c r="M708" s="177" t="s">
        <v>19</v>
      </c>
      <c r="N708" s="178" t="s">
        <v>43</v>
      </c>
      <c r="O708" s="60"/>
      <c r="P708" s="179">
        <f>O708*H708</f>
        <v>0</v>
      </c>
      <c r="Q708" s="179">
        <v>2.9139999999999999E-2</v>
      </c>
      <c r="R708" s="179">
        <f>Q708*H708</f>
        <v>0.11656</v>
      </c>
      <c r="S708" s="179">
        <v>0</v>
      </c>
      <c r="T708" s="180">
        <f>S708*H708</f>
        <v>0</v>
      </c>
      <c r="AR708" s="17" t="s">
        <v>205</v>
      </c>
      <c r="AT708" s="17" t="s">
        <v>126</v>
      </c>
      <c r="AU708" s="17" t="s">
        <v>81</v>
      </c>
      <c r="AY708" s="17" t="s">
        <v>124</v>
      </c>
      <c r="BE708" s="181">
        <f>IF(N708="základní",J708,0)</f>
        <v>0</v>
      </c>
      <c r="BF708" s="181">
        <f>IF(N708="snížená",J708,0)</f>
        <v>0</v>
      </c>
      <c r="BG708" s="181">
        <f>IF(N708="zákl. přenesená",J708,0)</f>
        <v>0</v>
      </c>
      <c r="BH708" s="181">
        <f>IF(N708="sníž. přenesená",J708,0)</f>
        <v>0</v>
      </c>
      <c r="BI708" s="181">
        <f>IF(N708="nulová",J708,0)</f>
        <v>0</v>
      </c>
      <c r="BJ708" s="17" t="s">
        <v>77</v>
      </c>
      <c r="BK708" s="181">
        <f>ROUND(I708*H708,2)</f>
        <v>0</v>
      </c>
      <c r="BL708" s="17" t="s">
        <v>205</v>
      </c>
      <c r="BM708" s="17" t="s">
        <v>925</v>
      </c>
    </row>
    <row r="709" spans="2:65" s="13" customFormat="1" ht="11.25">
      <c r="B709" s="215"/>
      <c r="C709" s="216"/>
      <c r="D709" s="184" t="s">
        <v>133</v>
      </c>
      <c r="E709" s="217" t="s">
        <v>19</v>
      </c>
      <c r="F709" s="218" t="s">
        <v>487</v>
      </c>
      <c r="G709" s="216"/>
      <c r="H709" s="217" t="s">
        <v>19</v>
      </c>
      <c r="I709" s="219"/>
      <c r="J709" s="216"/>
      <c r="K709" s="216"/>
      <c r="L709" s="220"/>
      <c r="M709" s="221"/>
      <c r="N709" s="222"/>
      <c r="O709" s="222"/>
      <c r="P709" s="222"/>
      <c r="Q709" s="222"/>
      <c r="R709" s="222"/>
      <c r="S709" s="222"/>
      <c r="T709" s="223"/>
      <c r="AT709" s="224" t="s">
        <v>133</v>
      </c>
      <c r="AU709" s="224" t="s">
        <v>81</v>
      </c>
      <c r="AV709" s="13" t="s">
        <v>77</v>
      </c>
      <c r="AW709" s="13" t="s">
        <v>33</v>
      </c>
      <c r="AX709" s="13" t="s">
        <v>72</v>
      </c>
      <c r="AY709" s="224" t="s">
        <v>124</v>
      </c>
    </row>
    <row r="710" spans="2:65" s="11" customFormat="1" ht="11.25">
      <c r="B710" s="182"/>
      <c r="C710" s="183"/>
      <c r="D710" s="184" t="s">
        <v>133</v>
      </c>
      <c r="E710" s="185" t="s">
        <v>19</v>
      </c>
      <c r="F710" s="186" t="s">
        <v>81</v>
      </c>
      <c r="G710" s="183"/>
      <c r="H710" s="187">
        <v>2</v>
      </c>
      <c r="I710" s="188"/>
      <c r="J710" s="183"/>
      <c r="K710" s="183"/>
      <c r="L710" s="189"/>
      <c r="M710" s="190"/>
      <c r="N710" s="191"/>
      <c r="O710" s="191"/>
      <c r="P710" s="191"/>
      <c r="Q710" s="191"/>
      <c r="R710" s="191"/>
      <c r="S710" s="191"/>
      <c r="T710" s="192"/>
      <c r="AT710" s="193" t="s">
        <v>133</v>
      </c>
      <c r="AU710" s="193" t="s">
        <v>81</v>
      </c>
      <c r="AV710" s="11" t="s">
        <v>81</v>
      </c>
      <c r="AW710" s="11" t="s">
        <v>33</v>
      </c>
      <c r="AX710" s="11" t="s">
        <v>72</v>
      </c>
      <c r="AY710" s="193" t="s">
        <v>124</v>
      </c>
    </row>
    <row r="711" spans="2:65" s="13" customFormat="1" ht="11.25">
      <c r="B711" s="215"/>
      <c r="C711" s="216"/>
      <c r="D711" s="184" t="s">
        <v>133</v>
      </c>
      <c r="E711" s="217" t="s">
        <v>19</v>
      </c>
      <c r="F711" s="218" t="s">
        <v>508</v>
      </c>
      <c r="G711" s="216"/>
      <c r="H711" s="217" t="s">
        <v>19</v>
      </c>
      <c r="I711" s="219"/>
      <c r="J711" s="216"/>
      <c r="K711" s="216"/>
      <c r="L711" s="220"/>
      <c r="M711" s="221"/>
      <c r="N711" s="222"/>
      <c r="O711" s="222"/>
      <c r="P711" s="222"/>
      <c r="Q711" s="222"/>
      <c r="R711" s="222"/>
      <c r="S711" s="222"/>
      <c r="T711" s="223"/>
      <c r="AT711" s="224" t="s">
        <v>133</v>
      </c>
      <c r="AU711" s="224" t="s">
        <v>81</v>
      </c>
      <c r="AV711" s="13" t="s">
        <v>77</v>
      </c>
      <c r="AW711" s="13" t="s">
        <v>33</v>
      </c>
      <c r="AX711" s="13" t="s">
        <v>72</v>
      </c>
      <c r="AY711" s="224" t="s">
        <v>124</v>
      </c>
    </row>
    <row r="712" spans="2:65" s="11" customFormat="1" ht="11.25">
      <c r="B712" s="182"/>
      <c r="C712" s="183"/>
      <c r="D712" s="184" t="s">
        <v>133</v>
      </c>
      <c r="E712" s="185" t="s">
        <v>19</v>
      </c>
      <c r="F712" s="186" t="s">
        <v>81</v>
      </c>
      <c r="G712" s="183"/>
      <c r="H712" s="187">
        <v>2</v>
      </c>
      <c r="I712" s="188"/>
      <c r="J712" s="183"/>
      <c r="K712" s="183"/>
      <c r="L712" s="189"/>
      <c r="M712" s="190"/>
      <c r="N712" s="191"/>
      <c r="O712" s="191"/>
      <c r="P712" s="191"/>
      <c r="Q712" s="191"/>
      <c r="R712" s="191"/>
      <c r="S712" s="191"/>
      <c r="T712" s="192"/>
      <c r="AT712" s="193" t="s">
        <v>133</v>
      </c>
      <c r="AU712" s="193" t="s">
        <v>81</v>
      </c>
      <c r="AV712" s="11" t="s">
        <v>81</v>
      </c>
      <c r="AW712" s="11" t="s">
        <v>33</v>
      </c>
      <c r="AX712" s="11" t="s">
        <v>72</v>
      </c>
      <c r="AY712" s="193" t="s">
        <v>124</v>
      </c>
    </row>
    <row r="713" spans="2:65" s="12" customFormat="1" ht="11.25">
      <c r="B713" s="194"/>
      <c r="C713" s="195"/>
      <c r="D713" s="184" t="s">
        <v>133</v>
      </c>
      <c r="E713" s="196" t="s">
        <v>19</v>
      </c>
      <c r="F713" s="197" t="s">
        <v>150</v>
      </c>
      <c r="G713" s="195"/>
      <c r="H713" s="198">
        <v>4</v>
      </c>
      <c r="I713" s="199"/>
      <c r="J713" s="195"/>
      <c r="K713" s="195"/>
      <c r="L713" s="200"/>
      <c r="M713" s="201"/>
      <c r="N713" s="202"/>
      <c r="O713" s="202"/>
      <c r="P713" s="202"/>
      <c r="Q713" s="202"/>
      <c r="R713" s="202"/>
      <c r="S713" s="202"/>
      <c r="T713" s="203"/>
      <c r="AT713" s="204" t="s">
        <v>133</v>
      </c>
      <c r="AU713" s="204" t="s">
        <v>81</v>
      </c>
      <c r="AV713" s="12" t="s">
        <v>131</v>
      </c>
      <c r="AW713" s="12" t="s">
        <v>33</v>
      </c>
      <c r="AX713" s="12" t="s">
        <v>77</v>
      </c>
      <c r="AY713" s="204" t="s">
        <v>124</v>
      </c>
    </row>
    <row r="714" spans="2:65" s="1" customFormat="1" ht="16.5" customHeight="1">
      <c r="B714" s="34"/>
      <c r="C714" s="170" t="s">
        <v>926</v>
      </c>
      <c r="D714" s="170" t="s">
        <v>126</v>
      </c>
      <c r="E714" s="171" t="s">
        <v>927</v>
      </c>
      <c r="F714" s="172" t="s">
        <v>928</v>
      </c>
      <c r="G714" s="173" t="s">
        <v>259</v>
      </c>
      <c r="H714" s="174">
        <v>365.5</v>
      </c>
      <c r="I714" s="175"/>
      <c r="J714" s="176">
        <f>ROUND(I714*H714,2)</f>
        <v>0</v>
      </c>
      <c r="K714" s="172" t="s">
        <v>130</v>
      </c>
      <c r="L714" s="38"/>
      <c r="M714" s="177" t="s">
        <v>19</v>
      </c>
      <c r="N714" s="178" t="s">
        <v>43</v>
      </c>
      <c r="O714" s="60"/>
      <c r="P714" s="179">
        <f>O714*H714</f>
        <v>0</v>
      </c>
      <c r="Q714" s="179">
        <v>1.9000000000000001E-4</v>
      </c>
      <c r="R714" s="179">
        <f>Q714*H714</f>
        <v>6.9445000000000007E-2</v>
      </c>
      <c r="S714" s="179">
        <v>0</v>
      </c>
      <c r="T714" s="180">
        <f>S714*H714</f>
        <v>0</v>
      </c>
      <c r="AR714" s="17" t="s">
        <v>205</v>
      </c>
      <c r="AT714" s="17" t="s">
        <v>126</v>
      </c>
      <c r="AU714" s="17" t="s">
        <v>81</v>
      </c>
      <c r="AY714" s="17" t="s">
        <v>124</v>
      </c>
      <c r="BE714" s="181">
        <f>IF(N714="základní",J714,0)</f>
        <v>0</v>
      </c>
      <c r="BF714" s="181">
        <f>IF(N714="snížená",J714,0)</f>
        <v>0</v>
      </c>
      <c r="BG714" s="181">
        <f>IF(N714="zákl. přenesená",J714,0)</f>
        <v>0</v>
      </c>
      <c r="BH714" s="181">
        <f>IF(N714="sníž. přenesená",J714,0)</f>
        <v>0</v>
      </c>
      <c r="BI714" s="181">
        <f>IF(N714="nulová",J714,0)</f>
        <v>0</v>
      </c>
      <c r="BJ714" s="17" t="s">
        <v>77</v>
      </c>
      <c r="BK714" s="181">
        <f>ROUND(I714*H714,2)</f>
        <v>0</v>
      </c>
      <c r="BL714" s="17" t="s">
        <v>205</v>
      </c>
      <c r="BM714" s="17" t="s">
        <v>929</v>
      </c>
    </row>
    <row r="715" spans="2:65" s="11" customFormat="1" ht="11.25">
      <c r="B715" s="182"/>
      <c r="C715" s="183"/>
      <c r="D715" s="184" t="s">
        <v>133</v>
      </c>
      <c r="E715" s="185" t="s">
        <v>19</v>
      </c>
      <c r="F715" s="186" t="s">
        <v>930</v>
      </c>
      <c r="G715" s="183"/>
      <c r="H715" s="187">
        <v>365.5</v>
      </c>
      <c r="I715" s="188"/>
      <c r="J715" s="183"/>
      <c r="K715" s="183"/>
      <c r="L715" s="189"/>
      <c r="M715" s="190"/>
      <c r="N715" s="191"/>
      <c r="O715" s="191"/>
      <c r="P715" s="191"/>
      <c r="Q715" s="191"/>
      <c r="R715" s="191"/>
      <c r="S715" s="191"/>
      <c r="T715" s="192"/>
      <c r="AT715" s="193" t="s">
        <v>133</v>
      </c>
      <c r="AU715" s="193" t="s">
        <v>81</v>
      </c>
      <c r="AV715" s="11" t="s">
        <v>81</v>
      </c>
      <c r="AW715" s="11" t="s">
        <v>33</v>
      </c>
      <c r="AX715" s="11" t="s">
        <v>77</v>
      </c>
      <c r="AY715" s="193" t="s">
        <v>124</v>
      </c>
    </row>
    <row r="716" spans="2:65" s="1" customFormat="1" ht="16.5" customHeight="1">
      <c r="B716" s="34"/>
      <c r="C716" s="170" t="s">
        <v>931</v>
      </c>
      <c r="D716" s="170" t="s">
        <v>126</v>
      </c>
      <c r="E716" s="171" t="s">
        <v>932</v>
      </c>
      <c r="F716" s="172" t="s">
        <v>933</v>
      </c>
      <c r="G716" s="173" t="s">
        <v>259</v>
      </c>
      <c r="H716" s="174">
        <v>365.5</v>
      </c>
      <c r="I716" s="175"/>
      <c r="J716" s="176">
        <f>ROUND(I716*H716,2)</f>
        <v>0</v>
      </c>
      <c r="K716" s="172" t="s">
        <v>130</v>
      </c>
      <c r="L716" s="38"/>
      <c r="M716" s="177" t="s">
        <v>19</v>
      </c>
      <c r="N716" s="178" t="s">
        <v>43</v>
      </c>
      <c r="O716" s="60"/>
      <c r="P716" s="179">
        <f>O716*H716</f>
        <v>0</v>
      </c>
      <c r="Q716" s="179">
        <v>1.0000000000000001E-5</v>
      </c>
      <c r="R716" s="179">
        <f>Q716*H716</f>
        <v>3.6550000000000003E-3</v>
      </c>
      <c r="S716" s="179">
        <v>0</v>
      </c>
      <c r="T716" s="180">
        <f>S716*H716</f>
        <v>0</v>
      </c>
      <c r="AR716" s="17" t="s">
        <v>205</v>
      </c>
      <c r="AT716" s="17" t="s">
        <v>126</v>
      </c>
      <c r="AU716" s="17" t="s">
        <v>81</v>
      </c>
      <c r="AY716" s="17" t="s">
        <v>124</v>
      </c>
      <c r="BE716" s="181">
        <f>IF(N716="základní",J716,0)</f>
        <v>0</v>
      </c>
      <c r="BF716" s="181">
        <f>IF(N716="snížená",J716,0)</f>
        <v>0</v>
      </c>
      <c r="BG716" s="181">
        <f>IF(N716="zákl. přenesená",J716,0)</f>
        <v>0</v>
      </c>
      <c r="BH716" s="181">
        <f>IF(N716="sníž. přenesená",J716,0)</f>
        <v>0</v>
      </c>
      <c r="BI716" s="181">
        <f>IF(N716="nulová",J716,0)</f>
        <v>0</v>
      </c>
      <c r="BJ716" s="17" t="s">
        <v>77</v>
      </c>
      <c r="BK716" s="181">
        <f>ROUND(I716*H716,2)</f>
        <v>0</v>
      </c>
      <c r="BL716" s="17" t="s">
        <v>205</v>
      </c>
      <c r="BM716" s="17" t="s">
        <v>934</v>
      </c>
    </row>
    <row r="717" spans="2:65" s="11" customFormat="1" ht="11.25">
      <c r="B717" s="182"/>
      <c r="C717" s="183"/>
      <c r="D717" s="184" t="s">
        <v>133</v>
      </c>
      <c r="E717" s="185" t="s">
        <v>19</v>
      </c>
      <c r="F717" s="186" t="s">
        <v>935</v>
      </c>
      <c r="G717" s="183"/>
      <c r="H717" s="187">
        <v>365.5</v>
      </c>
      <c r="I717" s="188"/>
      <c r="J717" s="183"/>
      <c r="K717" s="183"/>
      <c r="L717" s="189"/>
      <c r="M717" s="190"/>
      <c r="N717" s="191"/>
      <c r="O717" s="191"/>
      <c r="P717" s="191"/>
      <c r="Q717" s="191"/>
      <c r="R717" s="191"/>
      <c r="S717" s="191"/>
      <c r="T717" s="192"/>
      <c r="AT717" s="193" t="s">
        <v>133</v>
      </c>
      <c r="AU717" s="193" t="s">
        <v>81</v>
      </c>
      <c r="AV717" s="11" t="s">
        <v>81</v>
      </c>
      <c r="AW717" s="11" t="s">
        <v>33</v>
      </c>
      <c r="AX717" s="11" t="s">
        <v>77</v>
      </c>
      <c r="AY717" s="193" t="s">
        <v>124</v>
      </c>
    </row>
    <row r="718" spans="2:65" s="1" customFormat="1" ht="22.5" customHeight="1">
      <c r="B718" s="34"/>
      <c r="C718" s="170" t="s">
        <v>936</v>
      </c>
      <c r="D718" s="170" t="s">
        <v>126</v>
      </c>
      <c r="E718" s="171" t="s">
        <v>937</v>
      </c>
      <c r="F718" s="172" t="s">
        <v>938</v>
      </c>
      <c r="G718" s="173" t="s">
        <v>208</v>
      </c>
      <c r="H718" s="174">
        <v>0.76500000000000001</v>
      </c>
      <c r="I718" s="175"/>
      <c r="J718" s="176">
        <f>ROUND(I718*H718,2)</f>
        <v>0</v>
      </c>
      <c r="K718" s="172" t="s">
        <v>130</v>
      </c>
      <c r="L718" s="38"/>
      <c r="M718" s="177" t="s">
        <v>19</v>
      </c>
      <c r="N718" s="178" t="s">
        <v>43</v>
      </c>
      <c r="O718" s="60"/>
      <c r="P718" s="179">
        <f>O718*H718</f>
        <v>0</v>
      </c>
      <c r="Q718" s="179">
        <v>0</v>
      </c>
      <c r="R718" s="179">
        <f>Q718*H718</f>
        <v>0</v>
      </c>
      <c r="S718" s="179">
        <v>0</v>
      </c>
      <c r="T718" s="180">
        <f>S718*H718</f>
        <v>0</v>
      </c>
      <c r="AR718" s="17" t="s">
        <v>205</v>
      </c>
      <c r="AT718" s="17" t="s">
        <v>126</v>
      </c>
      <c r="AU718" s="17" t="s">
        <v>81</v>
      </c>
      <c r="AY718" s="17" t="s">
        <v>124</v>
      </c>
      <c r="BE718" s="181">
        <f>IF(N718="základní",J718,0)</f>
        <v>0</v>
      </c>
      <c r="BF718" s="181">
        <f>IF(N718="snížená",J718,0)</f>
        <v>0</v>
      </c>
      <c r="BG718" s="181">
        <f>IF(N718="zákl. přenesená",J718,0)</f>
        <v>0</v>
      </c>
      <c r="BH718" s="181">
        <f>IF(N718="sníž. přenesená",J718,0)</f>
        <v>0</v>
      </c>
      <c r="BI718" s="181">
        <f>IF(N718="nulová",J718,0)</f>
        <v>0</v>
      </c>
      <c r="BJ718" s="17" t="s">
        <v>77</v>
      </c>
      <c r="BK718" s="181">
        <f>ROUND(I718*H718,2)</f>
        <v>0</v>
      </c>
      <c r="BL718" s="17" t="s">
        <v>205</v>
      </c>
      <c r="BM718" s="17" t="s">
        <v>939</v>
      </c>
    </row>
    <row r="719" spans="2:65" s="11" customFormat="1" ht="11.25">
      <c r="B719" s="182"/>
      <c r="C719" s="183"/>
      <c r="D719" s="184" t="s">
        <v>133</v>
      </c>
      <c r="E719" s="185" t="s">
        <v>19</v>
      </c>
      <c r="F719" s="186" t="s">
        <v>940</v>
      </c>
      <c r="G719" s="183"/>
      <c r="H719" s="187">
        <v>0.76500000000000001</v>
      </c>
      <c r="I719" s="188"/>
      <c r="J719" s="183"/>
      <c r="K719" s="183"/>
      <c r="L719" s="189"/>
      <c r="M719" s="190"/>
      <c r="N719" s="191"/>
      <c r="O719" s="191"/>
      <c r="P719" s="191"/>
      <c r="Q719" s="191"/>
      <c r="R719" s="191"/>
      <c r="S719" s="191"/>
      <c r="T719" s="192"/>
      <c r="AT719" s="193" t="s">
        <v>133</v>
      </c>
      <c r="AU719" s="193" t="s">
        <v>81</v>
      </c>
      <c r="AV719" s="11" t="s">
        <v>81</v>
      </c>
      <c r="AW719" s="11" t="s">
        <v>33</v>
      </c>
      <c r="AX719" s="11" t="s">
        <v>77</v>
      </c>
      <c r="AY719" s="193" t="s">
        <v>124</v>
      </c>
    </row>
    <row r="720" spans="2:65" s="1" customFormat="1" ht="22.5" customHeight="1">
      <c r="B720" s="34"/>
      <c r="C720" s="170" t="s">
        <v>941</v>
      </c>
      <c r="D720" s="170" t="s">
        <v>126</v>
      </c>
      <c r="E720" s="171" t="s">
        <v>942</v>
      </c>
      <c r="F720" s="172" t="s">
        <v>943</v>
      </c>
      <c r="G720" s="173" t="s">
        <v>208</v>
      </c>
      <c r="H720" s="174">
        <v>0.96899999999999997</v>
      </c>
      <c r="I720" s="175"/>
      <c r="J720" s="176">
        <f>ROUND(I720*H720,2)</f>
        <v>0</v>
      </c>
      <c r="K720" s="172" t="s">
        <v>130</v>
      </c>
      <c r="L720" s="38"/>
      <c r="M720" s="177" t="s">
        <v>19</v>
      </c>
      <c r="N720" s="178" t="s">
        <v>43</v>
      </c>
      <c r="O720" s="60"/>
      <c r="P720" s="179">
        <f>O720*H720</f>
        <v>0</v>
      </c>
      <c r="Q720" s="179">
        <v>0</v>
      </c>
      <c r="R720" s="179">
        <f>Q720*H720</f>
        <v>0</v>
      </c>
      <c r="S720" s="179">
        <v>0</v>
      </c>
      <c r="T720" s="180">
        <f>S720*H720</f>
        <v>0</v>
      </c>
      <c r="AR720" s="17" t="s">
        <v>205</v>
      </c>
      <c r="AT720" s="17" t="s">
        <v>126</v>
      </c>
      <c r="AU720" s="17" t="s">
        <v>81</v>
      </c>
      <c r="AY720" s="17" t="s">
        <v>124</v>
      </c>
      <c r="BE720" s="181">
        <f>IF(N720="základní",J720,0)</f>
        <v>0</v>
      </c>
      <c r="BF720" s="181">
        <f>IF(N720="snížená",J720,0)</f>
        <v>0</v>
      </c>
      <c r="BG720" s="181">
        <f>IF(N720="zákl. přenesená",J720,0)</f>
        <v>0</v>
      </c>
      <c r="BH720" s="181">
        <f>IF(N720="sníž. přenesená",J720,0)</f>
        <v>0</v>
      </c>
      <c r="BI720" s="181">
        <f>IF(N720="nulová",J720,0)</f>
        <v>0</v>
      </c>
      <c r="BJ720" s="17" t="s">
        <v>77</v>
      </c>
      <c r="BK720" s="181">
        <f>ROUND(I720*H720,2)</f>
        <v>0</v>
      </c>
      <c r="BL720" s="17" t="s">
        <v>205</v>
      </c>
      <c r="BM720" s="17" t="s">
        <v>944</v>
      </c>
    </row>
    <row r="721" spans="2:65" s="10" customFormat="1" ht="22.9" customHeight="1">
      <c r="B721" s="154"/>
      <c r="C721" s="155"/>
      <c r="D721" s="156" t="s">
        <v>71</v>
      </c>
      <c r="E721" s="168" t="s">
        <v>945</v>
      </c>
      <c r="F721" s="168" t="s">
        <v>946</v>
      </c>
      <c r="G721" s="155"/>
      <c r="H721" s="155"/>
      <c r="I721" s="158"/>
      <c r="J721" s="169">
        <f>BK721</f>
        <v>0</v>
      </c>
      <c r="K721" s="155"/>
      <c r="L721" s="160"/>
      <c r="M721" s="161"/>
      <c r="N721" s="162"/>
      <c r="O721" s="162"/>
      <c r="P721" s="163">
        <f>SUM(P722:P931)</f>
        <v>0</v>
      </c>
      <c r="Q721" s="162"/>
      <c r="R721" s="163">
        <f>SUM(R722:R931)</f>
        <v>0.77551999999999977</v>
      </c>
      <c r="S721" s="162"/>
      <c r="T721" s="164">
        <f>SUM(T722:T931)</f>
        <v>1.9945399999999998</v>
      </c>
      <c r="AR721" s="165" t="s">
        <v>81</v>
      </c>
      <c r="AT721" s="166" t="s">
        <v>71</v>
      </c>
      <c r="AU721" s="166" t="s">
        <v>77</v>
      </c>
      <c r="AY721" s="165" t="s">
        <v>124</v>
      </c>
      <c r="BK721" s="167">
        <f>SUM(BK722:BK931)</f>
        <v>0</v>
      </c>
    </row>
    <row r="722" spans="2:65" s="1" customFormat="1" ht="16.5" customHeight="1">
      <c r="B722" s="34"/>
      <c r="C722" s="170" t="s">
        <v>947</v>
      </c>
      <c r="D722" s="170" t="s">
        <v>126</v>
      </c>
      <c r="E722" s="171" t="s">
        <v>948</v>
      </c>
      <c r="F722" s="172" t="s">
        <v>949</v>
      </c>
      <c r="G722" s="173" t="s">
        <v>924</v>
      </c>
      <c r="H722" s="174">
        <v>14</v>
      </c>
      <c r="I722" s="175"/>
      <c r="J722" s="176">
        <f>ROUND(I722*H722,2)</f>
        <v>0</v>
      </c>
      <c r="K722" s="172" t="s">
        <v>130</v>
      </c>
      <c r="L722" s="38"/>
      <c r="M722" s="177" t="s">
        <v>19</v>
      </c>
      <c r="N722" s="178" t="s">
        <v>43</v>
      </c>
      <c r="O722" s="60"/>
      <c r="P722" s="179">
        <f>O722*H722</f>
        <v>0</v>
      </c>
      <c r="Q722" s="179">
        <v>0</v>
      </c>
      <c r="R722" s="179">
        <f>Q722*H722</f>
        <v>0</v>
      </c>
      <c r="S722" s="179">
        <v>1.933E-2</v>
      </c>
      <c r="T722" s="180">
        <f>S722*H722</f>
        <v>0.27061999999999997</v>
      </c>
      <c r="AR722" s="17" t="s">
        <v>205</v>
      </c>
      <c r="AT722" s="17" t="s">
        <v>126</v>
      </c>
      <c r="AU722" s="17" t="s">
        <v>81</v>
      </c>
      <c r="AY722" s="17" t="s">
        <v>124</v>
      </c>
      <c r="BE722" s="181">
        <f>IF(N722="základní",J722,0)</f>
        <v>0</v>
      </c>
      <c r="BF722" s="181">
        <f>IF(N722="snížená",J722,0)</f>
        <v>0</v>
      </c>
      <c r="BG722" s="181">
        <f>IF(N722="zákl. přenesená",J722,0)</f>
        <v>0</v>
      </c>
      <c r="BH722" s="181">
        <f>IF(N722="sníž. přenesená",J722,0)</f>
        <v>0</v>
      </c>
      <c r="BI722" s="181">
        <f>IF(N722="nulová",J722,0)</f>
        <v>0</v>
      </c>
      <c r="BJ722" s="17" t="s">
        <v>77</v>
      </c>
      <c r="BK722" s="181">
        <f>ROUND(I722*H722,2)</f>
        <v>0</v>
      </c>
      <c r="BL722" s="17" t="s">
        <v>205</v>
      </c>
      <c r="BM722" s="17" t="s">
        <v>950</v>
      </c>
    </row>
    <row r="723" spans="2:65" s="11" customFormat="1" ht="11.25">
      <c r="B723" s="182"/>
      <c r="C723" s="183"/>
      <c r="D723" s="184" t="s">
        <v>133</v>
      </c>
      <c r="E723" s="185" t="s">
        <v>19</v>
      </c>
      <c r="F723" s="186" t="s">
        <v>951</v>
      </c>
      <c r="G723" s="183"/>
      <c r="H723" s="187">
        <v>14</v>
      </c>
      <c r="I723" s="188"/>
      <c r="J723" s="183"/>
      <c r="K723" s="183"/>
      <c r="L723" s="189"/>
      <c r="M723" s="190"/>
      <c r="N723" s="191"/>
      <c r="O723" s="191"/>
      <c r="P723" s="191"/>
      <c r="Q723" s="191"/>
      <c r="R723" s="191"/>
      <c r="S723" s="191"/>
      <c r="T723" s="192"/>
      <c r="AT723" s="193" t="s">
        <v>133</v>
      </c>
      <c r="AU723" s="193" t="s">
        <v>81</v>
      </c>
      <c r="AV723" s="11" t="s">
        <v>81</v>
      </c>
      <c r="AW723" s="11" t="s">
        <v>33</v>
      </c>
      <c r="AX723" s="11" t="s">
        <v>77</v>
      </c>
      <c r="AY723" s="193" t="s">
        <v>124</v>
      </c>
    </row>
    <row r="724" spans="2:65" s="1" customFormat="1" ht="16.5" customHeight="1">
      <c r="B724" s="34"/>
      <c r="C724" s="170" t="s">
        <v>952</v>
      </c>
      <c r="D724" s="170" t="s">
        <v>126</v>
      </c>
      <c r="E724" s="171" t="s">
        <v>953</v>
      </c>
      <c r="F724" s="172" t="s">
        <v>954</v>
      </c>
      <c r="G724" s="173" t="s">
        <v>924</v>
      </c>
      <c r="H724" s="174">
        <v>2</v>
      </c>
      <c r="I724" s="175"/>
      <c r="J724" s="176">
        <f>ROUND(I724*H724,2)</f>
        <v>0</v>
      </c>
      <c r="K724" s="172" t="s">
        <v>130</v>
      </c>
      <c r="L724" s="38"/>
      <c r="M724" s="177" t="s">
        <v>19</v>
      </c>
      <c r="N724" s="178" t="s">
        <v>43</v>
      </c>
      <c r="O724" s="60"/>
      <c r="P724" s="179">
        <f>O724*H724</f>
        <v>0</v>
      </c>
      <c r="Q724" s="179">
        <v>3.82E-3</v>
      </c>
      <c r="R724" s="179">
        <f>Q724*H724</f>
        <v>7.6400000000000001E-3</v>
      </c>
      <c r="S724" s="179">
        <v>0</v>
      </c>
      <c r="T724" s="180">
        <f>S724*H724</f>
        <v>0</v>
      </c>
      <c r="AR724" s="17" t="s">
        <v>205</v>
      </c>
      <c r="AT724" s="17" t="s">
        <v>126</v>
      </c>
      <c r="AU724" s="17" t="s">
        <v>81</v>
      </c>
      <c r="AY724" s="17" t="s">
        <v>124</v>
      </c>
      <c r="BE724" s="181">
        <f>IF(N724="základní",J724,0)</f>
        <v>0</v>
      </c>
      <c r="BF724" s="181">
        <f>IF(N724="snížená",J724,0)</f>
        <v>0</v>
      </c>
      <c r="BG724" s="181">
        <f>IF(N724="zákl. přenesená",J724,0)</f>
        <v>0</v>
      </c>
      <c r="BH724" s="181">
        <f>IF(N724="sníž. přenesená",J724,0)</f>
        <v>0</v>
      </c>
      <c r="BI724" s="181">
        <f>IF(N724="nulová",J724,0)</f>
        <v>0</v>
      </c>
      <c r="BJ724" s="17" t="s">
        <v>77</v>
      </c>
      <c r="BK724" s="181">
        <f>ROUND(I724*H724,2)</f>
        <v>0</v>
      </c>
      <c r="BL724" s="17" t="s">
        <v>205</v>
      </c>
      <c r="BM724" s="17" t="s">
        <v>955</v>
      </c>
    </row>
    <row r="725" spans="2:65" s="13" customFormat="1" ht="11.25">
      <c r="B725" s="215"/>
      <c r="C725" s="216"/>
      <c r="D725" s="184" t="s">
        <v>133</v>
      </c>
      <c r="E725" s="217" t="s">
        <v>19</v>
      </c>
      <c r="F725" s="218" t="s">
        <v>956</v>
      </c>
      <c r="G725" s="216"/>
      <c r="H725" s="217" t="s">
        <v>19</v>
      </c>
      <c r="I725" s="219"/>
      <c r="J725" s="216"/>
      <c r="K725" s="216"/>
      <c r="L725" s="220"/>
      <c r="M725" s="221"/>
      <c r="N725" s="222"/>
      <c r="O725" s="222"/>
      <c r="P725" s="222"/>
      <c r="Q725" s="222"/>
      <c r="R725" s="222"/>
      <c r="S725" s="222"/>
      <c r="T725" s="223"/>
      <c r="AT725" s="224" t="s">
        <v>133</v>
      </c>
      <c r="AU725" s="224" t="s">
        <v>81</v>
      </c>
      <c r="AV725" s="13" t="s">
        <v>77</v>
      </c>
      <c r="AW725" s="13" t="s">
        <v>33</v>
      </c>
      <c r="AX725" s="13" t="s">
        <v>72</v>
      </c>
      <c r="AY725" s="224" t="s">
        <v>124</v>
      </c>
    </row>
    <row r="726" spans="2:65" s="13" customFormat="1" ht="11.25">
      <c r="B726" s="215"/>
      <c r="C726" s="216"/>
      <c r="D726" s="184" t="s">
        <v>133</v>
      </c>
      <c r="E726" s="217" t="s">
        <v>19</v>
      </c>
      <c r="F726" s="218" t="s">
        <v>487</v>
      </c>
      <c r="G726" s="216"/>
      <c r="H726" s="217" t="s">
        <v>19</v>
      </c>
      <c r="I726" s="219"/>
      <c r="J726" s="216"/>
      <c r="K726" s="216"/>
      <c r="L726" s="220"/>
      <c r="M726" s="221"/>
      <c r="N726" s="222"/>
      <c r="O726" s="222"/>
      <c r="P726" s="222"/>
      <c r="Q726" s="222"/>
      <c r="R726" s="222"/>
      <c r="S726" s="222"/>
      <c r="T726" s="223"/>
      <c r="AT726" s="224" t="s">
        <v>133</v>
      </c>
      <c r="AU726" s="224" t="s">
        <v>81</v>
      </c>
      <c r="AV726" s="13" t="s">
        <v>77</v>
      </c>
      <c r="AW726" s="13" t="s">
        <v>33</v>
      </c>
      <c r="AX726" s="13" t="s">
        <v>72</v>
      </c>
      <c r="AY726" s="224" t="s">
        <v>124</v>
      </c>
    </row>
    <row r="727" spans="2:65" s="11" customFormat="1" ht="11.25">
      <c r="B727" s="182"/>
      <c r="C727" s="183"/>
      <c r="D727" s="184" t="s">
        <v>133</v>
      </c>
      <c r="E727" s="185" t="s">
        <v>19</v>
      </c>
      <c r="F727" s="186" t="s">
        <v>77</v>
      </c>
      <c r="G727" s="183"/>
      <c r="H727" s="187">
        <v>1</v>
      </c>
      <c r="I727" s="188"/>
      <c r="J727" s="183"/>
      <c r="K727" s="183"/>
      <c r="L727" s="189"/>
      <c r="M727" s="190"/>
      <c r="N727" s="191"/>
      <c r="O727" s="191"/>
      <c r="P727" s="191"/>
      <c r="Q727" s="191"/>
      <c r="R727" s="191"/>
      <c r="S727" s="191"/>
      <c r="T727" s="192"/>
      <c r="AT727" s="193" t="s">
        <v>133</v>
      </c>
      <c r="AU727" s="193" t="s">
        <v>81</v>
      </c>
      <c r="AV727" s="11" t="s">
        <v>81</v>
      </c>
      <c r="AW727" s="11" t="s">
        <v>33</v>
      </c>
      <c r="AX727" s="11" t="s">
        <v>72</v>
      </c>
      <c r="AY727" s="193" t="s">
        <v>124</v>
      </c>
    </row>
    <row r="728" spans="2:65" s="13" customFormat="1" ht="11.25">
      <c r="B728" s="215"/>
      <c r="C728" s="216"/>
      <c r="D728" s="184" t="s">
        <v>133</v>
      </c>
      <c r="E728" s="217" t="s">
        <v>19</v>
      </c>
      <c r="F728" s="218" t="s">
        <v>508</v>
      </c>
      <c r="G728" s="216"/>
      <c r="H728" s="217" t="s">
        <v>19</v>
      </c>
      <c r="I728" s="219"/>
      <c r="J728" s="216"/>
      <c r="K728" s="216"/>
      <c r="L728" s="220"/>
      <c r="M728" s="221"/>
      <c r="N728" s="222"/>
      <c r="O728" s="222"/>
      <c r="P728" s="222"/>
      <c r="Q728" s="222"/>
      <c r="R728" s="222"/>
      <c r="S728" s="222"/>
      <c r="T728" s="223"/>
      <c r="AT728" s="224" t="s">
        <v>133</v>
      </c>
      <c r="AU728" s="224" t="s">
        <v>81</v>
      </c>
      <c r="AV728" s="13" t="s">
        <v>77</v>
      </c>
      <c r="AW728" s="13" t="s">
        <v>33</v>
      </c>
      <c r="AX728" s="13" t="s">
        <v>72</v>
      </c>
      <c r="AY728" s="224" t="s">
        <v>124</v>
      </c>
    </row>
    <row r="729" spans="2:65" s="11" customFormat="1" ht="11.25">
      <c r="B729" s="182"/>
      <c r="C729" s="183"/>
      <c r="D729" s="184" t="s">
        <v>133</v>
      </c>
      <c r="E729" s="185" t="s">
        <v>19</v>
      </c>
      <c r="F729" s="186" t="s">
        <v>77</v>
      </c>
      <c r="G729" s="183"/>
      <c r="H729" s="187">
        <v>1</v>
      </c>
      <c r="I729" s="188"/>
      <c r="J729" s="183"/>
      <c r="K729" s="183"/>
      <c r="L729" s="189"/>
      <c r="M729" s="190"/>
      <c r="N729" s="191"/>
      <c r="O729" s="191"/>
      <c r="P729" s="191"/>
      <c r="Q729" s="191"/>
      <c r="R729" s="191"/>
      <c r="S729" s="191"/>
      <c r="T729" s="192"/>
      <c r="AT729" s="193" t="s">
        <v>133</v>
      </c>
      <c r="AU729" s="193" t="s">
        <v>81</v>
      </c>
      <c r="AV729" s="11" t="s">
        <v>81</v>
      </c>
      <c r="AW729" s="11" t="s">
        <v>33</v>
      </c>
      <c r="AX729" s="11" t="s">
        <v>72</v>
      </c>
      <c r="AY729" s="193" t="s">
        <v>124</v>
      </c>
    </row>
    <row r="730" spans="2:65" s="12" customFormat="1" ht="11.25">
      <c r="B730" s="194"/>
      <c r="C730" s="195"/>
      <c r="D730" s="184" t="s">
        <v>133</v>
      </c>
      <c r="E730" s="196" t="s">
        <v>19</v>
      </c>
      <c r="F730" s="197" t="s">
        <v>150</v>
      </c>
      <c r="G730" s="195"/>
      <c r="H730" s="198">
        <v>2</v>
      </c>
      <c r="I730" s="199"/>
      <c r="J730" s="195"/>
      <c r="K730" s="195"/>
      <c r="L730" s="200"/>
      <c r="M730" s="201"/>
      <c r="N730" s="202"/>
      <c r="O730" s="202"/>
      <c r="P730" s="202"/>
      <c r="Q730" s="202"/>
      <c r="R730" s="202"/>
      <c r="S730" s="202"/>
      <c r="T730" s="203"/>
      <c r="AT730" s="204" t="s">
        <v>133</v>
      </c>
      <c r="AU730" s="204" t="s">
        <v>81</v>
      </c>
      <c r="AV730" s="12" t="s">
        <v>131</v>
      </c>
      <c r="AW730" s="12" t="s">
        <v>33</v>
      </c>
      <c r="AX730" s="12" t="s">
        <v>77</v>
      </c>
      <c r="AY730" s="204" t="s">
        <v>124</v>
      </c>
    </row>
    <row r="731" spans="2:65" s="1" customFormat="1" ht="16.5" customHeight="1">
      <c r="B731" s="34"/>
      <c r="C731" s="170" t="s">
        <v>957</v>
      </c>
      <c r="D731" s="170" t="s">
        <v>126</v>
      </c>
      <c r="E731" s="171" t="s">
        <v>958</v>
      </c>
      <c r="F731" s="172" t="s">
        <v>959</v>
      </c>
      <c r="G731" s="173" t="s">
        <v>335</v>
      </c>
      <c r="H731" s="174">
        <v>8</v>
      </c>
      <c r="I731" s="175"/>
      <c r="J731" s="176">
        <f>ROUND(I731*H731,2)</f>
        <v>0</v>
      </c>
      <c r="K731" s="172" t="s">
        <v>130</v>
      </c>
      <c r="L731" s="38"/>
      <c r="M731" s="177" t="s">
        <v>19</v>
      </c>
      <c r="N731" s="178" t="s">
        <v>43</v>
      </c>
      <c r="O731" s="60"/>
      <c r="P731" s="179">
        <f>O731*H731</f>
        <v>0</v>
      </c>
      <c r="Q731" s="179">
        <v>2.4199999999999998E-3</v>
      </c>
      <c r="R731" s="179">
        <f>Q731*H731</f>
        <v>1.9359999999999999E-2</v>
      </c>
      <c r="S731" s="179">
        <v>0</v>
      </c>
      <c r="T731" s="180">
        <f>S731*H731</f>
        <v>0</v>
      </c>
      <c r="AR731" s="17" t="s">
        <v>205</v>
      </c>
      <c r="AT731" s="17" t="s">
        <v>126</v>
      </c>
      <c r="AU731" s="17" t="s">
        <v>81</v>
      </c>
      <c r="AY731" s="17" t="s">
        <v>124</v>
      </c>
      <c r="BE731" s="181">
        <f>IF(N731="základní",J731,0)</f>
        <v>0</v>
      </c>
      <c r="BF731" s="181">
        <f>IF(N731="snížená",J731,0)</f>
        <v>0</v>
      </c>
      <c r="BG731" s="181">
        <f>IF(N731="zákl. přenesená",J731,0)</f>
        <v>0</v>
      </c>
      <c r="BH731" s="181">
        <f>IF(N731="sníž. přenesená",J731,0)</f>
        <v>0</v>
      </c>
      <c r="BI731" s="181">
        <f>IF(N731="nulová",J731,0)</f>
        <v>0</v>
      </c>
      <c r="BJ731" s="17" t="s">
        <v>77</v>
      </c>
      <c r="BK731" s="181">
        <f>ROUND(I731*H731,2)</f>
        <v>0</v>
      </c>
      <c r="BL731" s="17" t="s">
        <v>205</v>
      </c>
      <c r="BM731" s="17" t="s">
        <v>960</v>
      </c>
    </row>
    <row r="732" spans="2:65" s="13" customFormat="1" ht="11.25">
      <c r="B732" s="215"/>
      <c r="C732" s="216"/>
      <c r="D732" s="184" t="s">
        <v>133</v>
      </c>
      <c r="E732" s="217" t="s">
        <v>19</v>
      </c>
      <c r="F732" s="218" t="s">
        <v>961</v>
      </c>
      <c r="G732" s="216"/>
      <c r="H732" s="217" t="s">
        <v>19</v>
      </c>
      <c r="I732" s="219"/>
      <c r="J732" s="216"/>
      <c r="K732" s="216"/>
      <c r="L732" s="220"/>
      <c r="M732" s="221"/>
      <c r="N732" s="222"/>
      <c r="O732" s="222"/>
      <c r="P732" s="222"/>
      <c r="Q732" s="222"/>
      <c r="R732" s="222"/>
      <c r="S732" s="222"/>
      <c r="T732" s="223"/>
      <c r="AT732" s="224" t="s">
        <v>133</v>
      </c>
      <c r="AU732" s="224" t="s">
        <v>81</v>
      </c>
      <c r="AV732" s="13" t="s">
        <v>77</v>
      </c>
      <c r="AW732" s="13" t="s">
        <v>33</v>
      </c>
      <c r="AX732" s="13" t="s">
        <v>72</v>
      </c>
      <c r="AY732" s="224" t="s">
        <v>124</v>
      </c>
    </row>
    <row r="733" spans="2:65" s="13" customFormat="1" ht="11.25">
      <c r="B733" s="215"/>
      <c r="C733" s="216"/>
      <c r="D733" s="184" t="s">
        <v>133</v>
      </c>
      <c r="E733" s="217" t="s">
        <v>19</v>
      </c>
      <c r="F733" s="218" t="s">
        <v>487</v>
      </c>
      <c r="G733" s="216"/>
      <c r="H733" s="217" t="s">
        <v>19</v>
      </c>
      <c r="I733" s="219"/>
      <c r="J733" s="216"/>
      <c r="K733" s="216"/>
      <c r="L733" s="220"/>
      <c r="M733" s="221"/>
      <c r="N733" s="222"/>
      <c r="O733" s="222"/>
      <c r="P733" s="222"/>
      <c r="Q733" s="222"/>
      <c r="R733" s="222"/>
      <c r="S733" s="222"/>
      <c r="T733" s="223"/>
      <c r="AT733" s="224" t="s">
        <v>133</v>
      </c>
      <c r="AU733" s="224" t="s">
        <v>81</v>
      </c>
      <c r="AV733" s="13" t="s">
        <v>77</v>
      </c>
      <c r="AW733" s="13" t="s">
        <v>33</v>
      </c>
      <c r="AX733" s="13" t="s">
        <v>72</v>
      </c>
      <c r="AY733" s="224" t="s">
        <v>124</v>
      </c>
    </row>
    <row r="734" spans="2:65" s="11" customFormat="1" ht="11.25">
      <c r="B734" s="182"/>
      <c r="C734" s="183"/>
      <c r="D734" s="184" t="s">
        <v>133</v>
      </c>
      <c r="E734" s="185" t="s">
        <v>19</v>
      </c>
      <c r="F734" s="186" t="s">
        <v>962</v>
      </c>
      <c r="G734" s="183"/>
      <c r="H734" s="187">
        <v>4</v>
      </c>
      <c r="I734" s="188"/>
      <c r="J734" s="183"/>
      <c r="K734" s="183"/>
      <c r="L734" s="189"/>
      <c r="M734" s="190"/>
      <c r="N734" s="191"/>
      <c r="O734" s="191"/>
      <c r="P734" s="191"/>
      <c r="Q734" s="191"/>
      <c r="R734" s="191"/>
      <c r="S734" s="191"/>
      <c r="T734" s="192"/>
      <c r="AT734" s="193" t="s">
        <v>133</v>
      </c>
      <c r="AU734" s="193" t="s">
        <v>81</v>
      </c>
      <c r="AV734" s="11" t="s">
        <v>81</v>
      </c>
      <c r="AW734" s="11" t="s">
        <v>33</v>
      </c>
      <c r="AX734" s="11" t="s">
        <v>72</v>
      </c>
      <c r="AY734" s="193" t="s">
        <v>124</v>
      </c>
    </row>
    <row r="735" spans="2:65" s="13" customFormat="1" ht="11.25">
      <c r="B735" s="215"/>
      <c r="C735" s="216"/>
      <c r="D735" s="184" t="s">
        <v>133</v>
      </c>
      <c r="E735" s="217" t="s">
        <v>19</v>
      </c>
      <c r="F735" s="218" t="s">
        <v>508</v>
      </c>
      <c r="G735" s="216"/>
      <c r="H735" s="217" t="s">
        <v>19</v>
      </c>
      <c r="I735" s="219"/>
      <c r="J735" s="216"/>
      <c r="K735" s="216"/>
      <c r="L735" s="220"/>
      <c r="M735" s="221"/>
      <c r="N735" s="222"/>
      <c r="O735" s="222"/>
      <c r="P735" s="222"/>
      <c r="Q735" s="222"/>
      <c r="R735" s="222"/>
      <c r="S735" s="222"/>
      <c r="T735" s="223"/>
      <c r="AT735" s="224" t="s">
        <v>133</v>
      </c>
      <c r="AU735" s="224" t="s">
        <v>81</v>
      </c>
      <c r="AV735" s="13" t="s">
        <v>77</v>
      </c>
      <c r="AW735" s="13" t="s">
        <v>33</v>
      </c>
      <c r="AX735" s="13" t="s">
        <v>72</v>
      </c>
      <c r="AY735" s="224" t="s">
        <v>124</v>
      </c>
    </row>
    <row r="736" spans="2:65" s="11" customFormat="1" ht="11.25">
      <c r="B736" s="182"/>
      <c r="C736" s="183"/>
      <c r="D736" s="184" t="s">
        <v>133</v>
      </c>
      <c r="E736" s="185" t="s">
        <v>19</v>
      </c>
      <c r="F736" s="186" t="s">
        <v>131</v>
      </c>
      <c r="G736" s="183"/>
      <c r="H736" s="187">
        <v>4</v>
      </c>
      <c r="I736" s="188"/>
      <c r="J736" s="183"/>
      <c r="K736" s="183"/>
      <c r="L736" s="189"/>
      <c r="M736" s="190"/>
      <c r="N736" s="191"/>
      <c r="O736" s="191"/>
      <c r="P736" s="191"/>
      <c r="Q736" s="191"/>
      <c r="R736" s="191"/>
      <c r="S736" s="191"/>
      <c r="T736" s="192"/>
      <c r="AT736" s="193" t="s">
        <v>133</v>
      </c>
      <c r="AU736" s="193" t="s">
        <v>81</v>
      </c>
      <c r="AV736" s="11" t="s">
        <v>81</v>
      </c>
      <c r="AW736" s="11" t="s">
        <v>33</v>
      </c>
      <c r="AX736" s="11" t="s">
        <v>72</v>
      </c>
      <c r="AY736" s="193" t="s">
        <v>124</v>
      </c>
    </row>
    <row r="737" spans="2:65" s="12" customFormat="1" ht="11.25">
      <c r="B737" s="194"/>
      <c r="C737" s="195"/>
      <c r="D737" s="184" t="s">
        <v>133</v>
      </c>
      <c r="E737" s="196" t="s">
        <v>19</v>
      </c>
      <c r="F737" s="197" t="s">
        <v>150</v>
      </c>
      <c r="G737" s="195"/>
      <c r="H737" s="198">
        <v>8</v>
      </c>
      <c r="I737" s="199"/>
      <c r="J737" s="195"/>
      <c r="K737" s="195"/>
      <c r="L737" s="200"/>
      <c r="M737" s="201"/>
      <c r="N737" s="202"/>
      <c r="O737" s="202"/>
      <c r="P737" s="202"/>
      <c r="Q737" s="202"/>
      <c r="R737" s="202"/>
      <c r="S737" s="202"/>
      <c r="T737" s="203"/>
      <c r="AT737" s="204" t="s">
        <v>133</v>
      </c>
      <c r="AU737" s="204" t="s">
        <v>81</v>
      </c>
      <c r="AV737" s="12" t="s">
        <v>131</v>
      </c>
      <c r="AW737" s="12" t="s">
        <v>33</v>
      </c>
      <c r="AX737" s="12" t="s">
        <v>77</v>
      </c>
      <c r="AY737" s="204" t="s">
        <v>124</v>
      </c>
    </row>
    <row r="738" spans="2:65" s="1" customFormat="1" ht="16.5" customHeight="1">
      <c r="B738" s="34"/>
      <c r="C738" s="205" t="s">
        <v>963</v>
      </c>
      <c r="D738" s="205" t="s">
        <v>218</v>
      </c>
      <c r="E738" s="206" t="s">
        <v>964</v>
      </c>
      <c r="F738" s="207" t="s">
        <v>965</v>
      </c>
      <c r="G738" s="208" t="s">
        <v>335</v>
      </c>
      <c r="H738" s="209">
        <v>7</v>
      </c>
      <c r="I738" s="210"/>
      <c r="J738" s="211">
        <f>ROUND(I738*H738,2)</f>
        <v>0</v>
      </c>
      <c r="K738" s="207" t="s">
        <v>130</v>
      </c>
      <c r="L738" s="212"/>
      <c r="M738" s="213" t="s">
        <v>19</v>
      </c>
      <c r="N738" s="214" t="s">
        <v>43</v>
      </c>
      <c r="O738" s="60"/>
      <c r="P738" s="179">
        <f>O738*H738</f>
        <v>0</v>
      </c>
      <c r="Q738" s="179">
        <v>1.4500000000000001E-2</v>
      </c>
      <c r="R738" s="179">
        <f>Q738*H738</f>
        <v>0.10150000000000001</v>
      </c>
      <c r="S738" s="179">
        <v>0</v>
      </c>
      <c r="T738" s="180">
        <f>S738*H738</f>
        <v>0</v>
      </c>
      <c r="AR738" s="17" t="s">
        <v>290</v>
      </c>
      <c r="AT738" s="17" t="s">
        <v>218</v>
      </c>
      <c r="AU738" s="17" t="s">
        <v>81</v>
      </c>
      <c r="AY738" s="17" t="s">
        <v>124</v>
      </c>
      <c r="BE738" s="181">
        <f>IF(N738="základní",J738,0)</f>
        <v>0</v>
      </c>
      <c r="BF738" s="181">
        <f>IF(N738="snížená",J738,0)</f>
        <v>0</v>
      </c>
      <c r="BG738" s="181">
        <f>IF(N738="zákl. přenesená",J738,0)</f>
        <v>0</v>
      </c>
      <c r="BH738" s="181">
        <f>IF(N738="sníž. přenesená",J738,0)</f>
        <v>0</v>
      </c>
      <c r="BI738" s="181">
        <f>IF(N738="nulová",J738,0)</f>
        <v>0</v>
      </c>
      <c r="BJ738" s="17" t="s">
        <v>77</v>
      </c>
      <c r="BK738" s="181">
        <f>ROUND(I738*H738,2)</f>
        <v>0</v>
      </c>
      <c r="BL738" s="17" t="s">
        <v>205</v>
      </c>
      <c r="BM738" s="17" t="s">
        <v>966</v>
      </c>
    </row>
    <row r="739" spans="2:65" s="13" customFormat="1" ht="11.25">
      <c r="B739" s="215"/>
      <c r="C739" s="216"/>
      <c r="D739" s="184" t="s">
        <v>133</v>
      </c>
      <c r="E739" s="217" t="s">
        <v>19</v>
      </c>
      <c r="F739" s="218" t="s">
        <v>967</v>
      </c>
      <c r="G739" s="216"/>
      <c r="H739" s="217" t="s">
        <v>19</v>
      </c>
      <c r="I739" s="219"/>
      <c r="J739" s="216"/>
      <c r="K739" s="216"/>
      <c r="L739" s="220"/>
      <c r="M739" s="221"/>
      <c r="N739" s="222"/>
      <c r="O739" s="222"/>
      <c r="P739" s="222"/>
      <c r="Q739" s="222"/>
      <c r="R739" s="222"/>
      <c r="S739" s="222"/>
      <c r="T739" s="223"/>
      <c r="AT739" s="224" t="s">
        <v>133</v>
      </c>
      <c r="AU739" s="224" t="s">
        <v>81</v>
      </c>
      <c r="AV739" s="13" t="s">
        <v>77</v>
      </c>
      <c r="AW739" s="13" t="s">
        <v>33</v>
      </c>
      <c r="AX739" s="13" t="s">
        <v>72</v>
      </c>
      <c r="AY739" s="224" t="s">
        <v>124</v>
      </c>
    </row>
    <row r="740" spans="2:65" s="13" customFormat="1" ht="11.25">
      <c r="B740" s="215"/>
      <c r="C740" s="216"/>
      <c r="D740" s="184" t="s">
        <v>133</v>
      </c>
      <c r="E740" s="217" t="s">
        <v>19</v>
      </c>
      <c r="F740" s="218" t="s">
        <v>487</v>
      </c>
      <c r="G740" s="216"/>
      <c r="H740" s="217" t="s">
        <v>19</v>
      </c>
      <c r="I740" s="219"/>
      <c r="J740" s="216"/>
      <c r="K740" s="216"/>
      <c r="L740" s="220"/>
      <c r="M740" s="221"/>
      <c r="N740" s="222"/>
      <c r="O740" s="222"/>
      <c r="P740" s="222"/>
      <c r="Q740" s="222"/>
      <c r="R740" s="222"/>
      <c r="S740" s="222"/>
      <c r="T740" s="223"/>
      <c r="AT740" s="224" t="s">
        <v>133</v>
      </c>
      <c r="AU740" s="224" t="s">
        <v>81</v>
      </c>
      <c r="AV740" s="13" t="s">
        <v>77</v>
      </c>
      <c r="AW740" s="13" t="s">
        <v>33</v>
      </c>
      <c r="AX740" s="13" t="s">
        <v>72</v>
      </c>
      <c r="AY740" s="224" t="s">
        <v>124</v>
      </c>
    </row>
    <row r="741" spans="2:65" s="11" customFormat="1" ht="11.25">
      <c r="B741" s="182"/>
      <c r="C741" s="183"/>
      <c r="D741" s="184" t="s">
        <v>133</v>
      </c>
      <c r="E741" s="185" t="s">
        <v>19</v>
      </c>
      <c r="F741" s="186" t="s">
        <v>139</v>
      </c>
      <c r="G741" s="183"/>
      <c r="H741" s="187">
        <v>3</v>
      </c>
      <c r="I741" s="188"/>
      <c r="J741" s="183"/>
      <c r="K741" s="183"/>
      <c r="L741" s="189"/>
      <c r="M741" s="190"/>
      <c r="N741" s="191"/>
      <c r="O741" s="191"/>
      <c r="P741" s="191"/>
      <c r="Q741" s="191"/>
      <c r="R741" s="191"/>
      <c r="S741" s="191"/>
      <c r="T741" s="192"/>
      <c r="AT741" s="193" t="s">
        <v>133</v>
      </c>
      <c r="AU741" s="193" t="s">
        <v>81</v>
      </c>
      <c r="AV741" s="11" t="s">
        <v>81</v>
      </c>
      <c r="AW741" s="11" t="s">
        <v>33</v>
      </c>
      <c r="AX741" s="11" t="s">
        <v>72</v>
      </c>
      <c r="AY741" s="193" t="s">
        <v>124</v>
      </c>
    </row>
    <row r="742" spans="2:65" s="13" customFormat="1" ht="11.25">
      <c r="B742" s="215"/>
      <c r="C742" s="216"/>
      <c r="D742" s="184" t="s">
        <v>133</v>
      </c>
      <c r="E742" s="217" t="s">
        <v>19</v>
      </c>
      <c r="F742" s="218" t="s">
        <v>508</v>
      </c>
      <c r="G742" s="216"/>
      <c r="H742" s="217" t="s">
        <v>19</v>
      </c>
      <c r="I742" s="219"/>
      <c r="J742" s="216"/>
      <c r="K742" s="216"/>
      <c r="L742" s="220"/>
      <c r="M742" s="221"/>
      <c r="N742" s="222"/>
      <c r="O742" s="222"/>
      <c r="P742" s="222"/>
      <c r="Q742" s="222"/>
      <c r="R742" s="222"/>
      <c r="S742" s="222"/>
      <c r="T742" s="223"/>
      <c r="AT742" s="224" t="s">
        <v>133</v>
      </c>
      <c r="AU742" s="224" t="s">
        <v>81</v>
      </c>
      <c r="AV742" s="13" t="s">
        <v>77</v>
      </c>
      <c r="AW742" s="13" t="s">
        <v>33</v>
      </c>
      <c r="AX742" s="13" t="s">
        <v>72</v>
      </c>
      <c r="AY742" s="224" t="s">
        <v>124</v>
      </c>
    </row>
    <row r="743" spans="2:65" s="11" customFormat="1" ht="11.25">
      <c r="B743" s="182"/>
      <c r="C743" s="183"/>
      <c r="D743" s="184" t="s">
        <v>133</v>
      </c>
      <c r="E743" s="185" t="s">
        <v>19</v>
      </c>
      <c r="F743" s="186" t="s">
        <v>131</v>
      </c>
      <c r="G743" s="183"/>
      <c r="H743" s="187">
        <v>4</v>
      </c>
      <c r="I743" s="188"/>
      <c r="J743" s="183"/>
      <c r="K743" s="183"/>
      <c r="L743" s="189"/>
      <c r="M743" s="190"/>
      <c r="N743" s="191"/>
      <c r="O743" s="191"/>
      <c r="P743" s="191"/>
      <c r="Q743" s="191"/>
      <c r="R743" s="191"/>
      <c r="S743" s="191"/>
      <c r="T743" s="192"/>
      <c r="AT743" s="193" t="s">
        <v>133</v>
      </c>
      <c r="AU743" s="193" t="s">
        <v>81</v>
      </c>
      <c r="AV743" s="11" t="s">
        <v>81</v>
      </c>
      <c r="AW743" s="11" t="s">
        <v>33</v>
      </c>
      <c r="AX743" s="11" t="s">
        <v>72</v>
      </c>
      <c r="AY743" s="193" t="s">
        <v>124</v>
      </c>
    </row>
    <row r="744" spans="2:65" s="12" customFormat="1" ht="11.25">
      <c r="B744" s="194"/>
      <c r="C744" s="195"/>
      <c r="D744" s="184" t="s">
        <v>133</v>
      </c>
      <c r="E744" s="196" t="s">
        <v>19</v>
      </c>
      <c r="F744" s="197" t="s">
        <v>150</v>
      </c>
      <c r="G744" s="195"/>
      <c r="H744" s="198">
        <v>7</v>
      </c>
      <c r="I744" s="199"/>
      <c r="J744" s="195"/>
      <c r="K744" s="195"/>
      <c r="L744" s="200"/>
      <c r="M744" s="201"/>
      <c r="N744" s="202"/>
      <c r="O744" s="202"/>
      <c r="P744" s="202"/>
      <c r="Q744" s="202"/>
      <c r="R744" s="202"/>
      <c r="S744" s="202"/>
      <c r="T744" s="203"/>
      <c r="AT744" s="204" t="s">
        <v>133</v>
      </c>
      <c r="AU744" s="204" t="s">
        <v>81</v>
      </c>
      <c r="AV744" s="12" t="s">
        <v>131</v>
      </c>
      <c r="AW744" s="12" t="s">
        <v>33</v>
      </c>
      <c r="AX744" s="12" t="s">
        <v>77</v>
      </c>
      <c r="AY744" s="204" t="s">
        <v>124</v>
      </c>
    </row>
    <row r="745" spans="2:65" s="1" customFormat="1" ht="16.5" customHeight="1">
      <c r="B745" s="34"/>
      <c r="C745" s="205" t="s">
        <v>968</v>
      </c>
      <c r="D745" s="205" t="s">
        <v>218</v>
      </c>
      <c r="E745" s="206" t="s">
        <v>969</v>
      </c>
      <c r="F745" s="207" t="s">
        <v>970</v>
      </c>
      <c r="G745" s="208" t="s">
        <v>335</v>
      </c>
      <c r="H745" s="209">
        <v>7</v>
      </c>
      <c r="I745" s="210"/>
      <c r="J745" s="211">
        <f>ROUND(I745*H745,2)</f>
        <v>0</v>
      </c>
      <c r="K745" s="207" t="s">
        <v>340</v>
      </c>
      <c r="L745" s="212"/>
      <c r="M745" s="213" t="s">
        <v>19</v>
      </c>
      <c r="N745" s="214" t="s">
        <v>43</v>
      </c>
      <c r="O745" s="60"/>
      <c r="P745" s="179">
        <f>O745*H745</f>
        <v>0</v>
      </c>
      <c r="Q745" s="179">
        <v>1.4500000000000001E-2</v>
      </c>
      <c r="R745" s="179">
        <f>Q745*H745</f>
        <v>0.10150000000000001</v>
      </c>
      <c r="S745" s="179">
        <v>0</v>
      </c>
      <c r="T745" s="180">
        <f>S745*H745</f>
        <v>0</v>
      </c>
      <c r="AR745" s="17" t="s">
        <v>290</v>
      </c>
      <c r="AT745" s="17" t="s">
        <v>218</v>
      </c>
      <c r="AU745" s="17" t="s">
        <v>81</v>
      </c>
      <c r="AY745" s="17" t="s">
        <v>124</v>
      </c>
      <c r="BE745" s="181">
        <f>IF(N745="základní",J745,0)</f>
        <v>0</v>
      </c>
      <c r="BF745" s="181">
        <f>IF(N745="snížená",J745,0)</f>
        <v>0</v>
      </c>
      <c r="BG745" s="181">
        <f>IF(N745="zákl. přenesená",J745,0)</f>
        <v>0</v>
      </c>
      <c r="BH745" s="181">
        <f>IF(N745="sníž. přenesená",J745,0)</f>
        <v>0</v>
      </c>
      <c r="BI745" s="181">
        <f>IF(N745="nulová",J745,0)</f>
        <v>0</v>
      </c>
      <c r="BJ745" s="17" t="s">
        <v>77</v>
      </c>
      <c r="BK745" s="181">
        <f>ROUND(I745*H745,2)</f>
        <v>0</v>
      </c>
      <c r="BL745" s="17" t="s">
        <v>205</v>
      </c>
      <c r="BM745" s="17" t="s">
        <v>971</v>
      </c>
    </row>
    <row r="746" spans="2:65" s="13" customFormat="1" ht="11.25">
      <c r="B746" s="215"/>
      <c r="C746" s="216"/>
      <c r="D746" s="184" t="s">
        <v>133</v>
      </c>
      <c r="E746" s="217" t="s">
        <v>19</v>
      </c>
      <c r="F746" s="218" t="s">
        <v>972</v>
      </c>
      <c r="G746" s="216"/>
      <c r="H746" s="217" t="s">
        <v>19</v>
      </c>
      <c r="I746" s="219"/>
      <c r="J746" s="216"/>
      <c r="K746" s="216"/>
      <c r="L746" s="220"/>
      <c r="M746" s="221"/>
      <c r="N746" s="222"/>
      <c r="O746" s="222"/>
      <c r="P746" s="222"/>
      <c r="Q746" s="222"/>
      <c r="R746" s="222"/>
      <c r="S746" s="222"/>
      <c r="T746" s="223"/>
      <c r="AT746" s="224" t="s">
        <v>133</v>
      </c>
      <c r="AU746" s="224" t="s">
        <v>81</v>
      </c>
      <c r="AV746" s="13" t="s">
        <v>77</v>
      </c>
      <c r="AW746" s="13" t="s">
        <v>33</v>
      </c>
      <c r="AX746" s="13" t="s">
        <v>72</v>
      </c>
      <c r="AY746" s="224" t="s">
        <v>124</v>
      </c>
    </row>
    <row r="747" spans="2:65" s="13" customFormat="1" ht="11.25">
      <c r="B747" s="215"/>
      <c r="C747" s="216"/>
      <c r="D747" s="184" t="s">
        <v>133</v>
      </c>
      <c r="E747" s="217" t="s">
        <v>19</v>
      </c>
      <c r="F747" s="218" t="s">
        <v>973</v>
      </c>
      <c r="G747" s="216"/>
      <c r="H747" s="217" t="s">
        <v>19</v>
      </c>
      <c r="I747" s="219"/>
      <c r="J747" s="216"/>
      <c r="K747" s="216"/>
      <c r="L747" s="220"/>
      <c r="M747" s="221"/>
      <c r="N747" s="222"/>
      <c r="O747" s="222"/>
      <c r="P747" s="222"/>
      <c r="Q747" s="222"/>
      <c r="R747" s="222"/>
      <c r="S747" s="222"/>
      <c r="T747" s="223"/>
      <c r="AT747" s="224" t="s">
        <v>133</v>
      </c>
      <c r="AU747" s="224" t="s">
        <v>81</v>
      </c>
      <c r="AV747" s="13" t="s">
        <v>77</v>
      </c>
      <c r="AW747" s="13" t="s">
        <v>33</v>
      </c>
      <c r="AX747" s="13" t="s">
        <v>72</v>
      </c>
      <c r="AY747" s="224" t="s">
        <v>124</v>
      </c>
    </row>
    <row r="748" spans="2:65" s="11" customFormat="1" ht="11.25">
      <c r="B748" s="182"/>
      <c r="C748" s="183"/>
      <c r="D748" s="184" t="s">
        <v>133</v>
      </c>
      <c r="E748" s="185" t="s">
        <v>19</v>
      </c>
      <c r="F748" s="186" t="s">
        <v>974</v>
      </c>
      <c r="G748" s="183"/>
      <c r="H748" s="187">
        <v>7</v>
      </c>
      <c r="I748" s="188"/>
      <c r="J748" s="183"/>
      <c r="K748" s="183"/>
      <c r="L748" s="189"/>
      <c r="M748" s="190"/>
      <c r="N748" s="191"/>
      <c r="O748" s="191"/>
      <c r="P748" s="191"/>
      <c r="Q748" s="191"/>
      <c r="R748" s="191"/>
      <c r="S748" s="191"/>
      <c r="T748" s="192"/>
      <c r="AT748" s="193" t="s">
        <v>133</v>
      </c>
      <c r="AU748" s="193" t="s">
        <v>81</v>
      </c>
      <c r="AV748" s="11" t="s">
        <v>81</v>
      </c>
      <c r="AW748" s="11" t="s">
        <v>33</v>
      </c>
      <c r="AX748" s="11" t="s">
        <v>77</v>
      </c>
      <c r="AY748" s="193" t="s">
        <v>124</v>
      </c>
    </row>
    <row r="749" spans="2:65" s="1" customFormat="1" ht="16.5" customHeight="1">
      <c r="B749" s="34"/>
      <c r="C749" s="205" t="s">
        <v>975</v>
      </c>
      <c r="D749" s="205" t="s">
        <v>218</v>
      </c>
      <c r="E749" s="206" t="s">
        <v>976</v>
      </c>
      <c r="F749" s="207" t="s">
        <v>977</v>
      </c>
      <c r="G749" s="208" t="s">
        <v>335</v>
      </c>
      <c r="H749" s="209">
        <v>1</v>
      </c>
      <c r="I749" s="210"/>
      <c r="J749" s="211">
        <f>ROUND(I749*H749,2)</f>
        <v>0</v>
      </c>
      <c r="K749" s="207" t="s">
        <v>130</v>
      </c>
      <c r="L749" s="212"/>
      <c r="M749" s="213" t="s">
        <v>19</v>
      </c>
      <c r="N749" s="214" t="s">
        <v>43</v>
      </c>
      <c r="O749" s="60"/>
      <c r="P749" s="179">
        <f>O749*H749</f>
        <v>0</v>
      </c>
      <c r="Q749" s="179">
        <v>1.6E-2</v>
      </c>
      <c r="R749" s="179">
        <f>Q749*H749</f>
        <v>1.6E-2</v>
      </c>
      <c r="S749" s="179">
        <v>0</v>
      </c>
      <c r="T749" s="180">
        <f>S749*H749</f>
        <v>0</v>
      </c>
      <c r="AR749" s="17" t="s">
        <v>290</v>
      </c>
      <c r="AT749" s="17" t="s">
        <v>218</v>
      </c>
      <c r="AU749" s="17" t="s">
        <v>81</v>
      </c>
      <c r="AY749" s="17" t="s">
        <v>124</v>
      </c>
      <c r="BE749" s="181">
        <f>IF(N749="základní",J749,0)</f>
        <v>0</v>
      </c>
      <c r="BF749" s="181">
        <f>IF(N749="snížená",J749,0)</f>
        <v>0</v>
      </c>
      <c r="BG749" s="181">
        <f>IF(N749="zákl. přenesená",J749,0)</f>
        <v>0</v>
      </c>
      <c r="BH749" s="181">
        <f>IF(N749="sníž. přenesená",J749,0)</f>
        <v>0</v>
      </c>
      <c r="BI749" s="181">
        <f>IF(N749="nulová",J749,0)</f>
        <v>0</v>
      </c>
      <c r="BJ749" s="17" t="s">
        <v>77</v>
      </c>
      <c r="BK749" s="181">
        <f>ROUND(I749*H749,2)</f>
        <v>0</v>
      </c>
      <c r="BL749" s="17" t="s">
        <v>205</v>
      </c>
      <c r="BM749" s="17" t="s">
        <v>978</v>
      </c>
    </row>
    <row r="750" spans="2:65" s="13" customFormat="1" ht="11.25">
      <c r="B750" s="215"/>
      <c r="C750" s="216"/>
      <c r="D750" s="184" t="s">
        <v>133</v>
      </c>
      <c r="E750" s="217" t="s">
        <v>19</v>
      </c>
      <c r="F750" s="218" t="s">
        <v>979</v>
      </c>
      <c r="G750" s="216"/>
      <c r="H750" s="217" t="s">
        <v>19</v>
      </c>
      <c r="I750" s="219"/>
      <c r="J750" s="216"/>
      <c r="K750" s="216"/>
      <c r="L750" s="220"/>
      <c r="M750" s="221"/>
      <c r="N750" s="222"/>
      <c r="O750" s="222"/>
      <c r="P750" s="222"/>
      <c r="Q750" s="222"/>
      <c r="R750" s="222"/>
      <c r="S750" s="222"/>
      <c r="T750" s="223"/>
      <c r="AT750" s="224" t="s">
        <v>133</v>
      </c>
      <c r="AU750" s="224" t="s">
        <v>81</v>
      </c>
      <c r="AV750" s="13" t="s">
        <v>77</v>
      </c>
      <c r="AW750" s="13" t="s">
        <v>33</v>
      </c>
      <c r="AX750" s="13" t="s">
        <v>72</v>
      </c>
      <c r="AY750" s="224" t="s">
        <v>124</v>
      </c>
    </row>
    <row r="751" spans="2:65" s="11" customFormat="1" ht="11.25">
      <c r="B751" s="182"/>
      <c r="C751" s="183"/>
      <c r="D751" s="184" t="s">
        <v>133</v>
      </c>
      <c r="E751" s="185" t="s">
        <v>19</v>
      </c>
      <c r="F751" s="186" t="s">
        <v>980</v>
      </c>
      <c r="G751" s="183"/>
      <c r="H751" s="187">
        <v>1</v>
      </c>
      <c r="I751" s="188"/>
      <c r="J751" s="183"/>
      <c r="K751" s="183"/>
      <c r="L751" s="189"/>
      <c r="M751" s="190"/>
      <c r="N751" s="191"/>
      <c r="O751" s="191"/>
      <c r="P751" s="191"/>
      <c r="Q751" s="191"/>
      <c r="R751" s="191"/>
      <c r="S751" s="191"/>
      <c r="T751" s="192"/>
      <c r="AT751" s="193" t="s">
        <v>133</v>
      </c>
      <c r="AU751" s="193" t="s">
        <v>81</v>
      </c>
      <c r="AV751" s="11" t="s">
        <v>81</v>
      </c>
      <c r="AW751" s="11" t="s">
        <v>33</v>
      </c>
      <c r="AX751" s="11" t="s">
        <v>77</v>
      </c>
      <c r="AY751" s="193" t="s">
        <v>124</v>
      </c>
    </row>
    <row r="752" spans="2:65" s="1" customFormat="1" ht="16.5" customHeight="1">
      <c r="B752" s="34"/>
      <c r="C752" s="205" t="s">
        <v>981</v>
      </c>
      <c r="D752" s="205" t="s">
        <v>218</v>
      </c>
      <c r="E752" s="206" t="s">
        <v>982</v>
      </c>
      <c r="F752" s="207" t="s">
        <v>983</v>
      </c>
      <c r="G752" s="208" t="s">
        <v>335</v>
      </c>
      <c r="H752" s="209">
        <v>1</v>
      </c>
      <c r="I752" s="210"/>
      <c r="J752" s="211">
        <f>ROUND(I752*H752,2)</f>
        <v>0</v>
      </c>
      <c r="K752" s="207" t="s">
        <v>340</v>
      </c>
      <c r="L752" s="212"/>
      <c r="M752" s="213" t="s">
        <v>19</v>
      </c>
      <c r="N752" s="214" t="s">
        <v>43</v>
      </c>
      <c r="O752" s="60"/>
      <c r="P752" s="179">
        <f>O752*H752</f>
        <v>0</v>
      </c>
      <c r="Q752" s="179">
        <v>1.6E-2</v>
      </c>
      <c r="R752" s="179">
        <f>Q752*H752</f>
        <v>1.6E-2</v>
      </c>
      <c r="S752" s="179">
        <v>0</v>
      </c>
      <c r="T752" s="180">
        <f>S752*H752</f>
        <v>0</v>
      </c>
      <c r="AR752" s="17" t="s">
        <v>290</v>
      </c>
      <c r="AT752" s="17" t="s">
        <v>218</v>
      </c>
      <c r="AU752" s="17" t="s">
        <v>81</v>
      </c>
      <c r="AY752" s="17" t="s">
        <v>124</v>
      </c>
      <c r="BE752" s="181">
        <f>IF(N752="základní",J752,0)</f>
        <v>0</v>
      </c>
      <c r="BF752" s="181">
        <f>IF(N752="snížená",J752,0)</f>
        <v>0</v>
      </c>
      <c r="BG752" s="181">
        <f>IF(N752="zákl. přenesená",J752,0)</f>
        <v>0</v>
      </c>
      <c r="BH752" s="181">
        <f>IF(N752="sníž. přenesená",J752,0)</f>
        <v>0</v>
      </c>
      <c r="BI752" s="181">
        <f>IF(N752="nulová",J752,0)</f>
        <v>0</v>
      </c>
      <c r="BJ752" s="17" t="s">
        <v>77</v>
      </c>
      <c r="BK752" s="181">
        <f>ROUND(I752*H752,2)</f>
        <v>0</v>
      </c>
      <c r="BL752" s="17" t="s">
        <v>205</v>
      </c>
      <c r="BM752" s="17" t="s">
        <v>984</v>
      </c>
    </row>
    <row r="753" spans="2:65" s="13" customFormat="1" ht="11.25">
      <c r="B753" s="215"/>
      <c r="C753" s="216"/>
      <c r="D753" s="184" t="s">
        <v>133</v>
      </c>
      <c r="E753" s="217" t="s">
        <v>19</v>
      </c>
      <c r="F753" s="218" t="s">
        <v>985</v>
      </c>
      <c r="G753" s="216"/>
      <c r="H753" s="217" t="s">
        <v>19</v>
      </c>
      <c r="I753" s="219"/>
      <c r="J753" s="216"/>
      <c r="K753" s="216"/>
      <c r="L753" s="220"/>
      <c r="M753" s="221"/>
      <c r="N753" s="222"/>
      <c r="O753" s="222"/>
      <c r="P753" s="222"/>
      <c r="Q753" s="222"/>
      <c r="R753" s="222"/>
      <c r="S753" s="222"/>
      <c r="T753" s="223"/>
      <c r="AT753" s="224" t="s">
        <v>133</v>
      </c>
      <c r="AU753" s="224" t="s">
        <v>81</v>
      </c>
      <c r="AV753" s="13" t="s">
        <v>77</v>
      </c>
      <c r="AW753" s="13" t="s">
        <v>33</v>
      </c>
      <c r="AX753" s="13" t="s">
        <v>72</v>
      </c>
      <c r="AY753" s="224" t="s">
        <v>124</v>
      </c>
    </row>
    <row r="754" spans="2:65" s="11" customFormat="1" ht="11.25">
      <c r="B754" s="182"/>
      <c r="C754" s="183"/>
      <c r="D754" s="184" t="s">
        <v>133</v>
      </c>
      <c r="E754" s="185" t="s">
        <v>19</v>
      </c>
      <c r="F754" s="186" t="s">
        <v>77</v>
      </c>
      <c r="G754" s="183"/>
      <c r="H754" s="187">
        <v>1</v>
      </c>
      <c r="I754" s="188"/>
      <c r="J754" s="183"/>
      <c r="K754" s="183"/>
      <c r="L754" s="189"/>
      <c r="M754" s="190"/>
      <c r="N754" s="191"/>
      <c r="O754" s="191"/>
      <c r="P754" s="191"/>
      <c r="Q754" s="191"/>
      <c r="R754" s="191"/>
      <c r="S754" s="191"/>
      <c r="T754" s="192"/>
      <c r="AT754" s="193" t="s">
        <v>133</v>
      </c>
      <c r="AU754" s="193" t="s">
        <v>81</v>
      </c>
      <c r="AV754" s="11" t="s">
        <v>81</v>
      </c>
      <c r="AW754" s="11" t="s">
        <v>33</v>
      </c>
      <c r="AX754" s="11" t="s">
        <v>77</v>
      </c>
      <c r="AY754" s="193" t="s">
        <v>124</v>
      </c>
    </row>
    <row r="755" spans="2:65" s="1" customFormat="1" ht="16.5" customHeight="1">
      <c r="B755" s="34"/>
      <c r="C755" s="170" t="s">
        <v>986</v>
      </c>
      <c r="D755" s="170" t="s">
        <v>126</v>
      </c>
      <c r="E755" s="171" t="s">
        <v>987</v>
      </c>
      <c r="F755" s="172" t="s">
        <v>988</v>
      </c>
      <c r="G755" s="173" t="s">
        <v>924</v>
      </c>
      <c r="H755" s="174">
        <v>4</v>
      </c>
      <c r="I755" s="175"/>
      <c r="J755" s="176">
        <f>ROUND(I755*H755,2)</f>
        <v>0</v>
      </c>
      <c r="K755" s="172" t="s">
        <v>130</v>
      </c>
      <c r="L755" s="38"/>
      <c r="M755" s="177" t="s">
        <v>19</v>
      </c>
      <c r="N755" s="178" t="s">
        <v>43</v>
      </c>
      <c r="O755" s="60"/>
      <c r="P755" s="179">
        <f>O755*H755</f>
        <v>0</v>
      </c>
      <c r="Q755" s="179">
        <v>1.908E-2</v>
      </c>
      <c r="R755" s="179">
        <f>Q755*H755</f>
        <v>7.6319999999999999E-2</v>
      </c>
      <c r="S755" s="179">
        <v>0</v>
      </c>
      <c r="T755" s="180">
        <f>S755*H755</f>
        <v>0</v>
      </c>
      <c r="AR755" s="17" t="s">
        <v>205</v>
      </c>
      <c r="AT755" s="17" t="s">
        <v>126</v>
      </c>
      <c r="AU755" s="17" t="s">
        <v>81</v>
      </c>
      <c r="AY755" s="17" t="s">
        <v>124</v>
      </c>
      <c r="BE755" s="181">
        <f>IF(N755="základní",J755,0)</f>
        <v>0</v>
      </c>
      <c r="BF755" s="181">
        <f>IF(N755="snížená",J755,0)</f>
        <v>0</v>
      </c>
      <c r="BG755" s="181">
        <f>IF(N755="zákl. přenesená",J755,0)</f>
        <v>0</v>
      </c>
      <c r="BH755" s="181">
        <f>IF(N755="sníž. přenesená",J755,0)</f>
        <v>0</v>
      </c>
      <c r="BI755" s="181">
        <f>IF(N755="nulová",J755,0)</f>
        <v>0</v>
      </c>
      <c r="BJ755" s="17" t="s">
        <v>77</v>
      </c>
      <c r="BK755" s="181">
        <f>ROUND(I755*H755,2)</f>
        <v>0</v>
      </c>
      <c r="BL755" s="17" t="s">
        <v>205</v>
      </c>
      <c r="BM755" s="17" t="s">
        <v>989</v>
      </c>
    </row>
    <row r="756" spans="2:65" s="13" customFormat="1" ht="11.25">
      <c r="B756" s="215"/>
      <c r="C756" s="216"/>
      <c r="D756" s="184" t="s">
        <v>133</v>
      </c>
      <c r="E756" s="217" t="s">
        <v>19</v>
      </c>
      <c r="F756" s="218" t="s">
        <v>990</v>
      </c>
      <c r="G756" s="216"/>
      <c r="H756" s="217" t="s">
        <v>19</v>
      </c>
      <c r="I756" s="219"/>
      <c r="J756" s="216"/>
      <c r="K756" s="216"/>
      <c r="L756" s="220"/>
      <c r="M756" s="221"/>
      <c r="N756" s="222"/>
      <c r="O756" s="222"/>
      <c r="P756" s="222"/>
      <c r="Q756" s="222"/>
      <c r="R756" s="222"/>
      <c r="S756" s="222"/>
      <c r="T756" s="223"/>
      <c r="AT756" s="224" t="s">
        <v>133</v>
      </c>
      <c r="AU756" s="224" t="s">
        <v>81</v>
      </c>
      <c r="AV756" s="13" t="s">
        <v>77</v>
      </c>
      <c r="AW756" s="13" t="s">
        <v>33</v>
      </c>
      <c r="AX756" s="13" t="s">
        <v>72</v>
      </c>
      <c r="AY756" s="224" t="s">
        <v>124</v>
      </c>
    </row>
    <row r="757" spans="2:65" s="13" customFormat="1" ht="11.25">
      <c r="B757" s="215"/>
      <c r="C757" s="216"/>
      <c r="D757" s="184" t="s">
        <v>133</v>
      </c>
      <c r="E757" s="217" t="s">
        <v>19</v>
      </c>
      <c r="F757" s="218" t="s">
        <v>487</v>
      </c>
      <c r="G757" s="216"/>
      <c r="H757" s="217" t="s">
        <v>19</v>
      </c>
      <c r="I757" s="219"/>
      <c r="J757" s="216"/>
      <c r="K757" s="216"/>
      <c r="L757" s="220"/>
      <c r="M757" s="221"/>
      <c r="N757" s="222"/>
      <c r="O757" s="222"/>
      <c r="P757" s="222"/>
      <c r="Q757" s="222"/>
      <c r="R757" s="222"/>
      <c r="S757" s="222"/>
      <c r="T757" s="223"/>
      <c r="AT757" s="224" t="s">
        <v>133</v>
      </c>
      <c r="AU757" s="224" t="s">
        <v>81</v>
      </c>
      <c r="AV757" s="13" t="s">
        <v>77</v>
      </c>
      <c r="AW757" s="13" t="s">
        <v>33</v>
      </c>
      <c r="AX757" s="13" t="s">
        <v>72</v>
      </c>
      <c r="AY757" s="224" t="s">
        <v>124</v>
      </c>
    </row>
    <row r="758" spans="2:65" s="11" customFormat="1" ht="11.25">
      <c r="B758" s="182"/>
      <c r="C758" s="183"/>
      <c r="D758" s="184" t="s">
        <v>133</v>
      </c>
      <c r="E758" s="185" t="s">
        <v>19</v>
      </c>
      <c r="F758" s="186" t="s">
        <v>81</v>
      </c>
      <c r="G758" s="183"/>
      <c r="H758" s="187">
        <v>2</v>
      </c>
      <c r="I758" s="188"/>
      <c r="J758" s="183"/>
      <c r="K758" s="183"/>
      <c r="L758" s="189"/>
      <c r="M758" s="190"/>
      <c r="N758" s="191"/>
      <c r="O758" s="191"/>
      <c r="P758" s="191"/>
      <c r="Q758" s="191"/>
      <c r="R758" s="191"/>
      <c r="S758" s="191"/>
      <c r="T758" s="192"/>
      <c r="AT758" s="193" t="s">
        <v>133</v>
      </c>
      <c r="AU758" s="193" t="s">
        <v>81</v>
      </c>
      <c r="AV758" s="11" t="s">
        <v>81</v>
      </c>
      <c r="AW758" s="11" t="s">
        <v>33</v>
      </c>
      <c r="AX758" s="11" t="s">
        <v>72</v>
      </c>
      <c r="AY758" s="193" t="s">
        <v>124</v>
      </c>
    </row>
    <row r="759" spans="2:65" s="13" customFormat="1" ht="11.25">
      <c r="B759" s="215"/>
      <c r="C759" s="216"/>
      <c r="D759" s="184" t="s">
        <v>133</v>
      </c>
      <c r="E759" s="217" t="s">
        <v>19</v>
      </c>
      <c r="F759" s="218" t="s">
        <v>508</v>
      </c>
      <c r="G759" s="216"/>
      <c r="H759" s="217" t="s">
        <v>19</v>
      </c>
      <c r="I759" s="219"/>
      <c r="J759" s="216"/>
      <c r="K759" s="216"/>
      <c r="L759" s="220"/>
      <c r="M759" s="221"/>
      <c r="N759" s="222"/>
      <c r="O759" s="222"/>
      <c r="P759" s="222"/>
      <c r="Q759" s="222"/>
      <c r="R759" s="222"/>
      <c r="S759" s="222"/>
      <c r="T759" s="223"/>
      <c r="AT759" s="224" t="s">
        <v>133</v>
      </c>
      <c r="AU759" s="224" t="s">
        <v>81</v>
      </c>
      <c r="AV759" s="13" t="s">
        <v>77</v>
      </c>
      <c r="AW759" s="13" t="s">
        <v>33</v>
      </c>
      <c r="AX759" s="13" t="s">
        <v>72</v>
      </c>
      <c r="AY759" s="224" t="s">
        <v>124</v>
      </c>
    </row>
    <row r="760" spans="2:65" s="11" customFormat="1" ht="11.25">
      <c r="B760" s="182"/>
      <c r="C760" s="183"/>
      <c r="D760" s="184" t="s">
        <v>133</v>
      </c>
      <c r="E760" s="185" t="s">
        <v>19</v>
      </c>
      <c r="F760" s="186" t="s">
        <v>81</v>
      </c>
      <c r="G760" s="183"/>
      <c r="H760" s="187">
        <v>2</v>
      </c>
      <c r="I760" s="188"/>
      <c r="J760" s="183"/>
      <c r="K760" s="183"/>
      <c r="L760" s="189"/>
      <c r="M760" s="190"/>
      <c r="N760" s="191"/>
      <c r="O760" s="191"/>
      <c r="P760" s="191"/>
      <c r="Q760" s="191"/>
      <c r="R760" s="191"/>
      <c r="S760" s="191"/>
      <c r="T760" s="192"/>
      <c r="AT760" s="193" t="s">
        <v>133</v>
      </c>
      <c r="AU760" s="193" t="s">
        <v>81</v>
      </c>
      <c r="AV760" s="11" t="s">
        <v>81</v>
      </c>
      <c r="AW760" s="11" t="s">
        <v>33</v>
      </c>
      <c r="AX760" s="11" t="s">
        <v>72</v>
      </c>
      <c r="AY760" s="193" t="s">
        <v>124</v>
      </c>
    </row>
    <row r="761" spans="2:65" s="12" customFormat="1" ht="11.25">
      <c r="B761" s="194"/>
      <c r="C761" s="195"/>
      <c r="D761" s="184" t="s">
        <v>133</v>
      </c>
      <c r="E761" s="196" t="s">
        <v>19</v>
      </c>
      <c r="F761" s="197" t="s">
        <v>150</v>
      </c>
      <c r="G761" s="195"/>
      <c r="H761" s="198">
        <v>4</v>
      </c>
      <c r="I761" s="199"/>
      <c r="J761" s="195"/>
      <c r="K761" s="195"/>
      <c r="L761" s="200"/>
      <c r="M761" s="201"/>
      <c r="N761" s="202"/>
      <c r="O761" s="202"/>
      <c r="P761" s="202"/>
      <c r="Q761" s="202"/>
      <c r="R761" s="202"/>
      <c r="S761" s="202"/>
      <c r="T761" s="203"/>
      <c r="AT761" s="204" t="s">
        <v>133</v>
      </c>
      <c r="AU761" s="204" t="s">
        <v>81</v>
      </c>
      <c r="AV761" s="12" t="s">
        <v>131</v>
      </c>
      <c r="AW761" s="12" t="s">
        <v>33</v>
      </c>
      <c r="AX761" s="12" t="s">
        <v>77</v>
      </c>
      <c r="AY761" s="204" t="s">
        <v>124</v>
      </c>
    </row>
    <row r="762" spans="2:65" s="1" customFormat="1" ht="16.5" customHeight="1">
      <c r="B762" s="34"/>
      <c r="C762" s="205" t="s">
        <v>991</v>
      </c>
      <c r="D762" s="205" t="s">
        <v>218</v>
      </c>
      <c r="E762" s="206" t="s">
        <v>992</v>
      </c>
      <c r="F762" s="207" t="s">
        <v>993</v>
      </c>
      <c r="G762" s="208" t="s">
        <v>335</v>
      </c>
      <c r="H762" s="209">
        <v>2</v>
      </c>
      <c r="I762" s="210"/>
      <c r="J762" s="211">
        <f>ROUND(I762*H762,2)</f>
        <v>0</v>
      </c>
      <c r="K762" s="207" t="s">
        <v>340</v>
      </c>
      <c r="L762" s="212"/>
      <c r="M762" s="213" t="s">
        <v>19</v>
      </c>
      <c r="N762" s="214" t="s">
        <v>43</v>
      </c>
      <c r="O762" s="60"/>
      <c r="P762" s="179">
        <f>O762*H762</f>
        <v>0</v>
      </c>
      <c r="Q762" s="179">
        <v>0</v>
      </c>
      <c r="R762" s="179">
        <f>Q762*H762</f>
        <v>0</v>
      </c>
      <c r="S762" s="179">
        <v>0</v>
      </c>
      <c r="T762" s="180">
        <f>S762*H762</f>
        <v>0</v>
      </c>
      <c r="AR762" s="17" t="s">
        <v>290</v>
      </c>
      <c r="AT762" s="17" t="s">
        <v>218</v>
      </c>
      <c r="AU762" s="17" t="s">
        <v>81</v>
      </c>
      <c r="AY762" s="17" t="s">
        <v>124</v>
      </c>
      <c r="BE762" s="181">
        <f>IF(N762="základní",J762,0)</f>
        <v>0</v>
      </c>
      <c r="BF762" s="181">
        <f>IF(N762="snížená",J762,0)</f>
        <v>0</v>
      </c>
      <c r="BG762" s="181">
        <f>IF(N762="zákl. přenesená",J762,0)</f>
        <v>0</v>
      </c>
      <c r="BH762" s="181">
        <f>IF(N762="sníž. přenesená",J762,0)</f>
        <v>0</v>
      </c>
      <c r="BI762" s="181">
        <f>IF(N762="nulová",J762,0)</f>
        <v>0</v>
      </c>
      <c r="BJ762" s="17" t="s">
        <v>77</v>
      </c>
      <c r="BK762" s="181">
        <f>ROUND(I762*H762,2)</f>
        <v>0</v>
      </c>
      <c r="BL762" s="17" t="s">
        <v>205</v>
      </c>
      <c r="BM762" s="17" t="s">
        <v>994</v>
      </c>
    </row>
    <row r="763" spans="2:65" s="13" customFormat="1" ht="11.25">
      <c r="B763" s="215"/>
      <c r="C763" s="216"/>
      <c r="D763" s="184" t="s">
        <v>133</v>
      </c>
      <c r="E763" s="217" t="s">
        <v>19</v>
      </c>
      <c r="F763" s="218" t="s">
        <v>995</v>
      </c>
      <c r="G763" s="216"/>
      <c r="H763" s="217" t="s">
        <v>19</v>
      </c>
      <c r="I763" s="219"/>
      <c r="J763" s="216"/>
      <c r="K763" s="216"/>
      <c r="L763" s="220"/>
      <c r="M763" s="221"/>
      <c r="N763" s="222"/>
      <c r="O763" s="222"/>
      <c r="P763" s="222"/>
      <c r="Q763" s="222"/>
      <c r="R763" s="222"/>
      <c r="S763" s="222"/>
      <c r="T763" s="223"/>
      <c r="AT763" s="224" t="s">
        <v>133</v>
      </c>
      <c r="AU763" s="224" t="s">
        <v>81</v>
      </c>
      <c r="AV763" s="13" t="s">
        <v>77</v>
      </c>
      <c r="AW763" s="13" t="s">
        <v>33</v>
      </c>
      <c r="AX763" s="13" t="s">
        <v>72</v>
      </c>
      <c r="AY763" s="224" t="s">
        <v>124</v>
      </c>
    </row>
    <row r="764" spans="2:65" s="13" customFormat="1" ht="11.25">
      <c r="B764" s="215"/>
      <c r="C764" s="216"/>
      <c r="D764" s="184" t="s">
        <v>133</v>
      </c>
      <c r="E764" s="217" t="s">
        <v>19</v>
      </c>
      <c r="F764" s="218" t="s">
        <v>996</v>
      </c>
      <c r="G764" s="216"/>
      <c r="H764" s="217" t="s">
        <v>19</v>
      </c>
      <c r="I764" s="219"/>
      <c r="J764" s="216"/>
      <c r="K764" s="216"/>
      <c r="L764" s="220"/>
      <c r="M764" s="221"/>
      <c r="N764" s="222"/>
      <c r="O764" s="222"/>
      <c r="P764" s="222"/>
      <c r="Q764" s="222"/>
      <c r="R764" s="222"/>
      <c r="S764" s="222"/>
      <c r="T764" s="223"/>
      <c r="AT764" s="224" t="s">
        <v>133</v>
      </c>
      <c r="AU764" s="224" t="s">
        <v>81</v>
      </c>
      <c r="AV764" s="13" t="s">
        <v>77</v>
      </c>
      <c r="AW764" s="13" t="s">
        <v>33</v>
      </c>
      <c r="AX764" s="13" t="s">
        <v>72</v>
      </c>
      <c r="AY764" s="224" t="s">
        <v>124</v>
      </c>
    </row>
    <row r="765" spans="2:65" s="13" customFormat="1" ht="11.25">
      <c r="B765" s="215"/>
      <c r="C765" s="216"/>
      <c r="D765" s="184" t="s">
        <v>133</v>
      </c>
      <c r="E765" s="217" t="s">
        <v>19</v>
      </c>
      <c r="F765" s="218" t="s">
        <v>997</v>
      </c>
      <c r="G765" s="216"/>
      <c r="H765" s="217" t="s">
        <v>19</v>
      </c>
      <c r="I765" s="219"/>
      <c r="J765" s="216"/>
      <c r="K765" s="216"/>
      <c r="L765" s="220"/>
      <c r="M765" s="221"/>
      <c r="N765" s="222"/>
      <c r="O765" s="222"/>
      <c r="P765" s="222"/>
      <c r="Q765" s="222"/>
      <c r="R765" s="222"/>
      <c r="S765" s="222"/>
      <c r="T765" s="223"/>
      <c r="AT765" s="224" t="s">
        <v>133</v>
      </c>
      <c r="AU765" s="224" t="s">
        <v>81</v>
      </c>
      <c r="AV765" s="13" t="s">
        <v>77</v>
      </c>
      <c r="AW765" s="13" t="s">
        <v>33</v>
      </c>
      <c r="AX765" s="13" t="s">
        <v>72</v>
      </c>
      <c r="AY765" s="224" t="s">
        <v>124</v>
      </c>
    </row>
    <row r="766" spans="2:65" s="13" customFormat="1" ht="11.25">
      <c r="B766" s="215"/>
      <c r="C766" s="216"/>
      <c r="D766" s="184" t="s">
        <v>133</v>
      </c>
      <c r="E766" s="217" t="s">
        <v>19</v>
      </c>
      <c r="F766" s="218" t="s">
        <v>998</v>
      </c>
      <c r="G766" s="216"/>
      <c r="H766" s="217" t="s">
        <v>19</v>
      </c>
      <c r="I766" s="219"/>
      <c r="J766" s="216"/>
      <c r="K766" s="216"/>
      <c r="L766" s="220"/>
      <c r="M766" s="221"/>
      <c r="N766" s="222"/>
      <c r="O766" s="222"/>
      <c r="P766" s="222"/>
      <c r="Q766" s="222"/>
      <c r="R766" s="222"/>
      <c r="S766" s="222"/>
      <c r="T766" s="223"/>
      <c r="AT766" s="224" t="s">
        <v>133</v>
      </c>
      <c r="AU766" s="224" t="s">
        <v>81</v>
      </c>
      <c r="AV766" s="13" t="s">
        <v>77</v>
      </c>
      <c r="AW766" s="13" t="s">
        <v>33</v>
      </c>
      <c r="AX766" s="13" t="s">
        <v>72</v>
      </c>
      <c r="AY766" s="224" t="s">
        <v>124</v>
      </c>
    </row>
    <row r="767" spans="2:65" s="11" customFormat="1" ht="11.25">
      <c r="B767" s="182"/>
      <c r="C767" s="183"/>
      <c r="D767" s="184" t="s">
        <v>133</v>
      </c>
      <c r="E767" s="185" t="s">
        <v>19</v>
      </c>
      <c r="F767" s="186" t="s">
        <v>592</v>
      </c>
      <c r="G767" s="183"/>
      <c r="H767" s="187">
        <v>2</v>
      </c>
      <c r="I767" s="188"/>
      <c r="J767" s="183"/>
      <c r="K767" s="183"/>
      <c r="L767" s="189"/>
      <c r="M767" s="190"/>
      <c r="N767" s="191"/>
      <c r="O767" s="191"/>
      <c r="P767" s="191"/>
      <c r="Q767" s="191"/>
      <c r="R767" s="191"/>
      <c r="S767" s="191"/>
      <c r="T767" s="192"/>
      <c r="AT767" s="193" t="s">
        <v>133</v>
      </c>
      <c r="AU767" s="193" t="s">
        <v>81</v>
      </c>
      <c r="AV767" s="11" t="s">
        <v>81</v>
      </c>
      <c r="AW767" s="11" t="s">
        <v>33</v>
      </c>
      <c r="AX767" s="11" t="s">
        <v>77</v>
      </c>
      <c r="AY767" s="193" t="s">
        <v>124</v>
      </c>
    </row>
    <row r="768" spans="2:65" s="1" customFormat="1" ht="16.5" customHeight="1">
      <c r="B768" s="34"/>
      <c r="C768" s="170" t="s">
        <v>999</v>
      </c>
      <c r="D768" s="170" t="s">
        <v>126</v>
      </c>
      <c r="E768" s="171" t="s">
        <v>1000</v>
      </c>
      <c r="F768" s="172" t="s">
        <v>1001</v>
      </c>
      <c r="G768" s="173" t="s">
        <v>924</v>
      </c>
      <c r="H768" s="174">
        <v>4</v>
      </c>
      <c r="I768" s="175"/>
      <c r="J768" s="176">
        <f>ROUND(I768*H768,2)</f>
        <v>0</v>
      </c>
      <c r="K768" s="172" t="s">
        <v>130</v>
      </c>
      <c r="L768" s="38"/>
      <c r="M768" s="177" t="s">
        <v>19</v>
      </c>
      <c r="N768" s="178" t="s">
        <v>43</v>
      </c>
      <c r="O768" s="60"/>
      <c r="P768" s="179">
        <f>O768*H768</f>
        <v>0</v>
      </c>
      <c r="Q768" s="179">
        <v>0</v>
      </c>
      <c r="R768" s="179">
        <f>Q768*H768</f>
        <v>0</v>
      </c>
      <c r="S768" s="179">
        <v>1.107E-2</v>
      </c>
      <c r="T768" s="180">
        <f>S768*H768</f>
        <v>4.428E-2</v>
      </c>
      <c r="AR768" s="17" t="s">
        <v>205</v>
      </c>
      <c r="AT768" s="17" t="s">
        <v>126</v>
      </c>
      <c r="AU768" s="17" t="s">
        <v>81</v>
      </c>
      <c r="AY768" s="17" t="s">
        <v>124</v>
      </c>
      <c r="BE768" s="181">
        <f>IF(N768="základní",J768,0)</f>
        <v>0</v>
      </c>
      <c r="BF768" s="181">
        <f>IF(N768="snížená",J768,0)</f>
        <v>0</v>
      </c>
      <c r="BG768" s="181">
        <f>IF(N768="zákl. přenesená",J768,0)</f>
        <v>0</v>
      </c>
      <c r="BH768" s="181">
        <f>IF(N768="sníž. přenesená",J768,0)</f>
        <v>0</v>
      </c>
      <c r="BI768" s="181">
        <f>IF(N768="nulová",J768,0)</f>
        <v>0</v>
      </c>
      <c r="BJ768" s="17" t="s">
        <v>77</v>
      </c>
      <c r="BK768" s="181">
        <f>ROUND(I768*H768,2)</f>
        <v>0</v>
      </c>
      <c r="BL768" s="17" t="s">
        <v>205</v>
      </c>
      <c r="BM768" s="17" t="s">
        <v>1002</v>
      </c>
    </row>
    <row r="769" spans="2:65" s="11" customFormat="1" ht="11.25">
      <c r="B769" s="182"/>
      <c r="C769" s="183"/>
      <c r="D769" s="184" t="s">
        <v>133</v>
      </c>
      <c r="E769" s="185" t="s">
        <v>19</v>
      </c>
      <c r="F769" s="186" t="s">
        <v>131</v>
      </c>
      <c r="G769" s="183"/>
      <c r="H769" s="187">
        <v>4</v>
      </c>
      <c r="I769" s="188"/>
      <c r="J769" s="183"/>
      <c r="K769" s="183"/>
      <c r="L769" s="189"/>
      <c r="M769" s="190"/>
      <c r="N769" s="191"/>
      <c r="O769" s="191"/>
      <c r="P769" s="191"/>
      <c r="Q769" s="191"/>
      <c r="R769" s="191"/>
      <c r="S769" s="191"/>
      <c r="T769" s="192"/>
      <c r="AT769" s="193" t="s">
        <v>133</v>
      </c>
      <c r="AU769" s="193" t="s">
        <v>81</v>
      </c>
      <c r="AV769" s="11" t="s">
        <v>81</v>
      </c>
      <c r="AW769" s="11" t="s">
        <v>33</v>
      </c>
      <c r="AX769" s="11" t="s">
        <v>77</v>
      </c>
      <c r="AY769" s="193" t="s">
        <v>124</v>
      </c>
    </row>
    <row r="770" spans="2:65" s="1" customFormat="1" ht="16.5" customHeight="1">
      <c r="B770" s="34"/>
      <c r="C770" s="170" t="s">
        <v>1003</v>
      </c>
      <c r="D770" s="170" t="s">
        <v>126</v>
      </c>
      <c r="E770" s="171" t="s">
        <v>1004</v>
      </c>
      <c r="F770" s="172" t="s">
        <v>1005</v>
      </c>
      <c r="G770" s="173" t="s">
        <v>924</v>
      </c>
      <c r="H770" s="174">
        <v>15</v>
      </c>
      <c r="I770" s="175"/>
      <c r="J770" s="176">
        <f>ROUND(I770*H770,2)</f>
        <v>0</v>
      </c>
      <c r="K770" s="172" t="s">
        <v>130</v>
      </c>
      <c r="L770" s="38"/>
      <c r="M770" s="177" t="s">
        <v>19</v>
      </c>
      <c r="N770" s="178" t="s">
        <v>43</v>
      </c>
      <c r="O770" s="60"/>
      <c r="P770" s="179">
        <f>O770*H770</f>
        <v>0</v>
      </c>
      <c r="Q770" s="179">
        <v>0</v>
      </c>
      <c r="R770" s="179">
        <f>Q770*H770</f>
        <v>0</v>
      </c>
      <c r="S770" s="179">
        <v>1.9460000000000002E-2</v>
      </c>
      <c r="T770" s="180">
        <f>S770*H770</f>
        <v>0.29190000000000005</v>
      </c>
      <c r="AR770" s="17" t="s">
        <v>205</v>
      </c>
      <c r="AT770" s="17" t="s">
        <v>126</v>
      </c>
      <c r="AU770" s="17" t="s">
        <v>81</v>
      </c>
      <c r="AY770" s="17" t="s">
        <v>124</v>
      </c>
      <c r="BE770" s="181">
        <f>IF(N770="základní",J770,0)</f>
        <v>0</v>
      </c>
      <c r="BF770" s="181">
        <f>IF(N770="snížená",J770,0)</f>
        <v>0</v>
      </c>
      <c r="BG770" s="181">
        <f>IF(N770="zákl. přenesená",J770,0)</f>
        <v>0</v>
      </c>
      <c r="BH770" s="181">
        <f>IF(N770="sníž. přenesená",J770,0)</f>
        <v>0</v>
      </c>
      <c r="BI770" s="181">
        <f>IF(N770="nulová",J770,0)</f>
        <v>0</v>
      </c>
      <c r="BJ770" s="17" t="s">
        <v>77</v>
      </c>
      <c r="BK770" s="181">
        <f>ROUND(I770*H770,2)</f>
        <v>0</v>
      </c>
      <c r="BL770" s="17" t="s">
        <v>205</v>
      </c>
      <c r="BM770" s="17" t="s">
        <v>1006</v>
      </c>
    </row>
    <row r="771" spans="2:65" s="11" customFormat="1" ht="11.25">
      <c r="B771" s="182"/>
      <c r="C771" s="183"/>
      <c r="D771" s="184" t="s">
        <v>133</v>
      </c>
      <c r="E771" s="185" t="s">
        <v>19</v>
      </c>
      <c r="F771" s="186" t="s">
        <v>8</v>
      </c>
      <c r="G771" s="183"/>
      <c r="H771" s="187">
        <v>15</v>
      </c>
      <c r="I771" s="188"/>
      <c r="J771" s="183"/>
      <c r="K771" s="183"/>
      <c r="L771" s="189"/>
      <c r="M771" s="190"/>
      <c r="N771" s="191"/>
      <c r="O771" s="191"/>
      <c r="P771" s="191"/>
      <c r="Q771" s="191"/>
      <c r="R771" s="191"/>
      <c r="S771" s="191"/>
      <c r="T771" s="192"/>
      <c r="AT771" s="193" t="s">
        <v>133</v>
      </c>
      <c r="AU771" s="193" t="s">
        <v>81</v>
      </c>
      <c r="AV771" s="11" t="s">
        <v>81</v>
      </c>
      <c r="AW771" s="11" t="s">
        <v>33</v>
      </c>
      <c r="AX771" s="11" t="s">
        <v>77</v>
      </c>
      <c r="AY771" s="193" t="s">
        <v>124</v>
      </c>
    </row>
    <row r="772" spans="2:65" s="1" customFormat="1" ht="16.5" customHeight="1">
      <c r="B772" s="34"/>
      <c r="C772" s="170" t="s">
        <v>1007</v>
      </c>
      <c r="D772" s="170" t="s">
        <v>126</v>
      </c>
      <c r="E772" s="171" t="s">
        <v>1008</v>
      </c>
      <c r="F772" s="172" t="s">
        <v>1009</v>
      </c>
      <c r="G772" s="173" t="s">
        <v>924</v>
      </c>
      <c r="H772" s="174">
        <v>9</v>
      </c>
      <c r="I772" s="175"/>
      <c r="J772" s="176">
        <f>ROUND(I772*H772,2)</f>
        <v>0</v>
      </c>
      <c r="K772" s="172" t="s">
        <v>130</v>
      </c>
      <c r="L772" s="38"/>
      <c r="M772" s="177" t="s">
        <v>19</v>
      </c>
      <c r="N772" s="178" t="s">
        <v>43</v>
      </c>
      <c r="O772" s="60"/>
      <c r="P772" s="179">
        <f>O772*H772</f>
        <v>0</v>
      </c>
      <c r="Q772" s="179">
        <v>1.4970000000000001E-2</v>
      </c>
      <c r="R772" s="179">
        <f>Q772*H772</f>
        <v>0.13473000000000002</v>
      </c>
      <c r="S772" s="179">
        <v>0</v>
      </c>
      <c r="T772" s="180">
        <f>S772*H772</f>
        <v>0</v>
      </c>
      <c r="AR772" s="17" t="s">
        <v>205</v>
      </c>
      <c r="AT772" s="17" t="s">
        <v>126</v>
      </c>
      <c r="AU772" s="17" t="s">
        <v>81</v>
      </c>
      <c r="AY772" s="17" t="s">
        <v>124</v>
      </c>
      <c r="BE772" s="181">
        <f>IF(N772="základní",J772,0)</f>
        <v>0</v>
      </c>
      <c r="BF772" s="181">
        <f>IF(N772="snížená",J772,0)</f>
        <v>0</v>
      </c>
      <c r="BG772" s="181">
        <f>IF(N772="zákl. přenesená",J772,0)</f>
        <v>0</v>
      </c>
      <c r="BH772" s="181">
        <f>IF(N772="sníž. přenesená",J772,0)</f>
        <v>0</v>
      </c>
      <c r="BI772" s="181">
        <f>IF(N772="nulová",J772,0)</f>
        <v>0</v>
      </c>
      <c r="BJ772" s="17" t="s">
        <v>77</v>
      </c>
      <c r="BK772" s="181">
        <f>ROUND(I772*H772,2)</f>
        <v>0</v>
      </c>
      <c r="BL772" s="17" t="s">
        <v>205</v>
      </c>
      <c r="BM772" s="17" t="s">
        <v>1010</v>
      </c>
    </row>
    <row r="773" spans="2:65" s="13" customFormat="1" ht="11.25">
      <c r="B773" s="215"/>
      <c r="C773" s="216"/>
      <c r="D773" s="184" t="s">
        <v>133</v>
      </c>
      <c r="E773" s="217" t="s">
        <v>19</v>
      </c>
      <c r="F773" s="218" t="s">
        <v>1011</v>
      </c>
      <c r="G773" s="216"/>
      <c r="H773" s="217" t="s">
        <v>19</v>
      </c>
      <c r="I773" s="219"/>
      <c r="J773" s="216"/>
      <c r="K773" s="216"/>
      <c r="L773" s="220"/>
      <c r="M773" s="221"/>
      <c r="N773" s="222"/>
      <c r="O773" s="222"/>
      <c r="P773" s="222"/>
      <c r="Q773" s="222"/>
      <c r="R773" s="222"/>
      <c r="S773" s="222"/>
      <c r="T773" s="223"/>
      <c r="AT773" s="224" t="s">
        <v>133</v>
      </c>
      <c r="AU773" s="224" t="s">
        <v>81</v>
      </c>
      <c r="AV773" s="13" t="s">
        <v>77</v>
      </c>
      <c r="AW773" s="13" t="s">
        <v>33</v>
      </c>
      <c r="AX773" s="13" t="s">
        <v>72</v>
      </c>
      <c r="AY773" s="224" t="s">
        <v>124</v>
      </c>
    </row>
    <row r="774" spans="2:65" s="13" customFormat="1" ht="11.25">
      <c r="B774" s="215"/>
      <c r="C774" s="216"/>
      <c r="D774" s="184" t="s">
        <v>133</v>
      </c>
      <c r="E774" s="217" t="s">
        <v>19</v>
      </c>
      <c r="F774" s="218" t="s">
        <v>487</v>
      </c>
      <c r="G774" s="216"/>
      <c r="H774" s="217" t="s">
        <v>19</v>
      </c>
      <c r="I774" s="219"/>
      <c r="J774" s="216"/>
      <c r="K774" s="216"/>
      <c r="L774" s="220"/>
      <c r="M774" s="221"/>
      <c r="N774" s="222"/>
      <c r="O774" s="222"/>
      <c r="P774" s="222"/>
      <c r="Q774" s="222"/>
      <c r="R774" s="222"/>
      <c r="S774" s="222"/>
      <c r="T774" s="223"/>
      <c r="AT774" s="224" t="s">
        <v>133</v>
      </c>
      <c r="AU774" s="224" t="s">
        <v>81</v>
      </c>
      <c r="AV774" s="13" t="s">
        <v>77</v>
      </c>
      <c r="AW774" s="13" t="s">
        <v>33</v>
      </c>
      <c r="AX774" s="13" t="s">
        <v>72</v>
      </c>
      <c r="AY774" s="224" t="s">
        <v>124</v>
      </c>
    </row>
    <row r="775" spans="2:65" s="11" customFormat="1" ht="11.25">
      <c r="B775" s="182"/>
      <c r="C775" s="183"/>
      <c r="D775" s="184" t="s">
        <v>133</v>
      </c>
      <c r="E775" s="185" t="s">
        <v>19</v>
      </c>
      <c r="F775" s="186" t="s">
        <v>131</v>
      </c>
      <c r="G775" s="183"/>
      <c r="H775" s="187">
        <v>4</v>
      </c>
      <c r="I775" s="188"/>
      <c r="J775" s="183"/>
      <c r="K775" s="183"/>
      <c r="L775" s="189"/>
      <c r="M775" s="190"/>
      <c r="N775" s="191"/>
      <c r="O775" s="191"/>
      <c r="P775" s="191"/>
      <c r="Q775" s="191"/>
      <c r="R775" s="191"/>
      <c r="S775" s="191"/>
      <c r="T775" s="192"/>
      <c r="AT775" s="193" t="s">
        <v>133</v>
      </c>
      <c r="AU775" s="193" t="s">
        <v>81</v>
      </c>
      <c r="AV775" s="11" t="s">
        <v>81</v>
      </c>
      <c r="AW775" s="11" t="s">
        <v>33</v>
      </c>
      <c r="AX775" s="11" t="s">
        <v>72</v>
      </c>
      <c r="AY775" s="193" t="s">
        <v>124</v>
      </c>
    </row>
    <row r="776" spans="2:65" s="13" customFormat="1" ht="11.25">
      <c r="B776" s="215"/>
      <c r="C776" s="216"/>
      <c r="D776" s="184" t="s">
        <v>133</v>
      </c>
      <c r="E776" s="217" t="s">
        <v>19</v>
      </c>
      <c r="F776" s="218" t="s">
        <v>508</v>
      </c>
      <c r="G776" s="216"/>
      <c r="H776" s="217" t="s">
        <v>19</v>
      </c>
      <c r="I776" s="219"/>
      <c r="J776" s="216"/>
      <c r="K776" s="216"/>
      <c r="L776" s="220"/>
      <c r="M776" s="221"/>
      <c r="N776" s="222"/>
      <c r="O776" s="222"/>
      <c r="P776" s="222"/>
      <c r="Q776" s="222"/>
      <c r="R776" s="222"/>
      <c r="S776" s="222"/>
      <c r="T776" s="223"/>
      <c r="AT776" s="224" t="s">
        <v>133</v>
      </c>
      <c r="AU776" s="224" t="s">
        <v>81</v>
      </c>
      <c r="AV776" s="13" t="s">
        <v>77</v>
      </c>
      <c r="AW776" s="13" t="s">
        <v>33</v>
      </c>
      <c r="AX776" s="13" t="s">
        <v>72</v>
      </c>
      <c r="AY776" s="224" t="s">
        <v>124</v>
      </c>
    </row>
    <row r="777" spans="2:65" s="11" customFormat="1" ht="11.25">
      <c r="B777" s="182"/>
      <c r="C777" s="183"/>
      <c r="D777" s="184" t="s">
        <v>133</v>
      </c>
      <c r="E777" s="185" t="s">
        <v>19</v>
      </c>
      <c r="F777" s="186" t="s">
        <v>152</v>
      </c>
      <c r="G777" s="183"/>
      <c r="H777" s="187">
        <v>5</v>
      </c>
      <c r="I777" s="188"/>
      <c r="J777" s="183"/>
      <c r="K777" s="183"/>
      <c r="L777" s="189"/>
      <c r="M777" s="190"/>
      <c r="N777" s="191"/>
      <c r="O777" s="191"/>
      <c r="P777" s="191"/>
      <c r="Q777" s="191"/>
      <c r="R777" s="191"/>
      <c r="S777" s="191"/>
      <c r="T777" s="192"/>
      <c r="AT777" s="193" t="s">
        <v>133</v>
      </c>
      <c r="AU777" s="193" t="s">
        <v>81</v>
      </c>
      <c r="AV777" s="11" t="s">
        <v>81</v>
      </c>
      <c r="AW777" s="11" t="s">
        <v>33</v>
      </c>
      <c r="AX777" s="11" t="s">
        <v>72</v>
      </c>
      <c r="AY777" s="193" t="s">
        <v>124</v>
      </c>
    </row>
    <row r="778" spans="2:65" s="12" customFormat="1" ht="11.25">
      <c r="B778" s="194"/>
      <c r="C778" s="195"/>
      <c r="D778" s="184" t="s">
        <v>133</v>
      </c>
      <c r="E778" s="196" t="s">
        <v>19</v>
      </c>
      <c r="F778" s="197" t="s">
        <v>150</v>
      </c>
      <c r="G778" s="195"/>
      <c r="H778" s="198">
        <v>9</v>
      </c>
      <c r="I778" s="199"/>
      <c r="J778" s="195"/>
      <c r="K778" s="195"/>
      <c r="L778" s="200"/>
      <c r="M778" s="201"/>
      <c r="N778" s="202"/>
      <c r="O778" s="202"/>
      <c r="P778" s="202"/>
      <c r="Q778" s="202"/>
      <c r="R778" s="202"/>
      <c r="S778" s="202"/>
      <c r="T778" s="203"/>
      <c r="AT778" s="204" t="s">
        <v>133</v>
      </c>
      <c r="AU778" s="204" t="s">
        <v>81</v>
      </c>
      <c r="AV778" s="12" t="s">
        <v>131</v>
      </c>
      <c r="AW778" s="12" t="s">
        <v>33</v>
      </c>
      <c r="AX778" s="12" t="s">
        <v>77</v>
      </c>
      <c r="AY778" s="204" t="s">
        <v>124</v>
      </c>
    </row>
    <row r="779" spans="2:65" s="1" customFormat="1" ht="16.5" customHeight="1">
      <c r="B779" s="34"/>
      <c r="C779" s="170" t="s">
        <v>1012</v>
      </c>
      <c r="D779" s="170" t="s">
        <v>126</v>
      </c>
      <c r="E779" s="171" t="s">
        <v>1013</v>
      </c>
      <c r="F779" s="172" t="s">
        <v>1014</v>
      </c>
      <c r="G779" s="173" t="s">
        <v>924</v>
      </c>
      <c r="H779" s="174">
        <v>1</v>
      </c>
      <c r="I779" s="175"/>
      <c r="J779" s="176">
        <f>ROUND(I779*H779,2)</f>
        <v>0</v>
      </c>
      <c r="K779" s="172" t="s">
        <v>130</v>
      </c>
      <c r="L779" s="38"/>
      <c r="M779" s="177" t="s">
        <v>19</v>
      </c>
      <c r="N779" s="178" t="s">
        <v>43</v>
      </c>
      <c r="O779" s="60"/>
      <c r="P779" s="179">
        <f>O779*H779</f>
        <v>0</v>
      </c>
      <c r="Q779" s="179">
        <v>1.528E-2</v>
      </c>
      <c r="R779" s="179">
        <f>Q779*H779</f>
        <v>1.528E-2</v>
      </c>
      <c r="S779" s="179">
        <v>0</v>
      </c>
      <c r="T779" s="180">
        <f>S779*H779</f>
        <v>0</v>
      </c>
      <c r="AR779" s="17" t="s">
        <v>205</v>
      </c>
      <c r="AT779" s="17" t="s">
        <v>126</v>
      </c>
      <c r="AU779" s="17" t="s">
        <v>81</v>
      </c>
      <c r="AY779" s="17" t="s">
        <v>124</v>
      </c>
      <c r="BE779" s="181">
        <f>IF(N779="základní",J779,0)</f>
        <v>0</v>
      </c>
      <c r="BF779" s="181">
        <f>IF(N779="snížená",J779,0)</f>
        <v>0</v>
      </c>
      <c r="BG779" s="181">
        <f>IF(N779="zákl. přenesená",J779,0)</f>
        <v>0</v>
      </c>
      <c r="BH779" s="181">
        <f>IF(N779="sníž. přenesená",J779,0)</f>
        <v>0</v>
      </c>
      <c r="BI779" s="181">
        <f>IF(N779="nulová",J779,0)</f>
        <v>0</v>
      </c>
      <c r="BJ779" s="17" t="s">
        <v>77</v>
      </c>
      <c r="BK779" s="181">
        <f>ROUND(I779*H779,2)</f>
        <v>0</v>
      </c>
      <c r="BL779" s="17" t="s">
        <v>205</v>
      </c>
      <c r="BM779" s="17" t="s">
        <v>1015</v>
      </c>
    </row>
    <row r="780" spans="2:65" s="13" customFormat="1" ht="11.25">
      <c r="B780" s="215"/>
      <c r="C780" s="216"/>
      <c r="D780" s="184" t="s">
        <v>133</v>
      </c>
      <c r="E780" s="217" t="s">
        <v>19</v>
      </c>
      <c r="F780" s="218" t="s">
        <v>1016</v>
      </c>
      <c r="G780" s="216"/>
      <c r="H780" s="217" t="s">
        <v>19</v>
      </c>
      <c r="I780" s="219"/>
      <c r="J780" s="216"/>
      <c r="K780" s="216"/>
      <c r="L780" s="220"/>
      <c r="M780" s="221"/>
      <c r="N780" s="222"/>
      <c r="O780" s="222"/>
      <c r="P780" s="222"/>
      <c r="Q780" s="222"/>
      <c r="R780" s="222"/>
      <c r="S780" s="222"/>
      <c r="T780" s="223"/>
      <c r="AT780" s="224" t="s">
        <v>133</v>
      </c>
      <c r="AU780" s="224" t="s">
        <v>81</v>
      </c>
      <c r="AV780" s="13" t="s">
        <v>77</v>
      </c>
      <c r="AW780" s="13" t="s">
        <v>33</v>
      </c>
      <c r="AX780" s="13" t="s">
        <v>72</v>
      </c>
      <c r="AY780" s="224" t="s">
        <v>124</v>
      </c>
    </row>
    <row r="781" spans="2:65" s="11" customFormat="1" ht="11.25">
      <c r="B781" s="182"/>
      <c r="C781" s="183"/>
      <c r="D781" s="184" t="s">
        <v>133</v>
      </c>
      <c r="E781" s="185" t="s">
        <v>19</v>
      </c>
      <c r="F781" s="186" t="s">
        <v>77</v>
      </c>
      <c r="G781" s="183"/>
      <c r="H781" s="187">
        <v>1</v>
      </c>
      <c r="I781" s="188"/>
      <c r="J781" s="183"/>
      <c r="K781" s="183"/>
      <c r="L781" s="189"/>
      <c r="M781" s="190"/>
      <c r="N781" s="191"/>
      <c r="O781" s="191"/>
      <c r="P781" s="191"/>
      <c r="Q781" s="191"/>
      <c r="R781" s="191"/>
      <c r="S781" s="191"/>
      <c r="T781" s="192"/>
      <c r="AT781" s="193" t="s">
        <v>133</v>
      </c>
      <c r="AU781" s="193" t="s">
        <v>81</v>
      </c>
      <c r="AV781" s="11" t="s">
        <v>81</v>
      </c>
      <c r="AW781" s="11" t="s">
        <v>33</v>
      </c>
      <c r="AX781" s="11" t="s">
        <v>77</v>
      </c>
      <c r="AY781" s="193" t="s">
        <v>124</v>
      </c>
    </row>
    <row r="782" spans="2:65" s="1" customFormat="1" ht="16.5" customHeight="1">
      <c r="B782" s="34"/>
      <c r="C782" s="170" t="s">
        <v>1017</v>
      </c>
      <c r="D782" s="170" t="s">
        <v>126</v>
      </c>
      <c r="E782" s="171" t="s">
        <v>1018</v>
      </c>
      <c r="F782" s="172" t="s">
        <v>1019</v>
      </c>
      <c r="G782" s="173" t="s">
        <v>924</v>
      </c>
      <c r="H782" s="174">
        <v>3</v>
      </c>
      <c r="I782" s="175"/>
      <c r="J782" s="176">
        <f>ROUND(I782*H782,2)</f>
        <v>0</v>
      </c>
      <c r="K782" s="172" t="s">
        <v>130</v>
      </c>
      <c r="L782" s="38"/>
      <c r="M782" s="177" t="s">
        <v>19</v>
      </c>
      <c r="N782" s="178" t="s">
        <v>43</v>
      </c>
      <c r="O782" s="60"/>
      <c r="P782" s="179">
        <f>O782*H782</f>
        <v>0</v>
      </c>
      <c r="Q782" s="179">
        <v>8.9700000000000005E-3</v>
      </c>
      <c r="R782" s="179">
        <f>Q782*H782</f>
        <v>2.6910000000000003E-2</v>
      </c>
      <c r="S782" s="179">
        <v>0</v>
      </c>
      <c r="T782" s="180">
        <f>S782*H782</f>
        <v>0</v>
      </c>
      <c r="AR782" s="17" t="s">
        <v>205</v>
      </c>
      <c r="AT782" s="17" t="s">
        <v>126</v>
      </c>
      <c r="AU782" s="17" t="s">
        <v>81</v>
      </c>
      <c r="AY782" s="17" t="s">
        <v>124</v>
      </c>
      <c r="BE782" s="181">
        <f>IF(N782="základní",J782,0)</f>
        <v>0</v>
      </c>
      <c r="BF782" s="181">
        <f>IF(N782="snížená",J782,0)</f>
        <v>0</v>
      </c>
      <c r="BG782" s="181">
        <f>IF(N782="zákl. přenesená",J782,0)</f>
        <v>0</v>
      </c>
      <c r="BH782" s="181">
        <f>IF(N782="sníž. přenesená",J782,0)</f>
        <v>0</v>
      </c>
      <c r="BI782" s="181">
        <f>IF(N782="nulová",J782,0)</f>
        <v>0</v>
      </c>
      <c r="BJ782" s="17" t="s">
        <v>77</v>
      </c>
      <c r="BK782" s="181">
        <f>ROUND(I782*H782,2)</f>
        <v>0</v>
      </c>
      <c r="BL782" s="17" t="s">
        <v>205</v>
      </c>
      <c r="BM782" s="17" t="s">
        <v>1020</v>
      </c>
    </row>
    <row r="783" spans="2:65" s="13" customFormat="1" ht="11.25">
      <c r="B783" s="215"/>
      <c r="C783" s="216"/>
      <c r="D783" s="184" t="s">
        <v>133</v>
      </c>
      <c r="E783" s="217" t="s">
        <v>19</v>
      </c>
      <c r="F783" s="218" t="s">
        <v>487</v>
      </c>
      <c r="G783" s="216"/>
      <c r="H783" s="217" t="s">
        <v>19</v>
      </c>
      <c r="I783" s="219"/>
      <c r="J783" s="216"/>
      <c r="K783" s="216"/>
      <c r="L783" s="220"/>
      <c r="M783" s="221"/>
      <c r="N783" s="222"/>
      <c r="O783" s="222"/>
      <c r="P783" s="222"/>
      <c r="Q783" s="222"/>
      <c r="R783" s="222"/>
      <c r="S783" s="222"/>
      <c r="T783" s="223"/>
      <c r="AT783" s="224" t="s">
        <v>133</v>
      </c>
      <c r="AU783" s="224" t="s">
        <v>81</v>
      </c>
      <c r="AV783" s="13" t="s">
        <v>77</v>
      </c>
      <c r="AW783" s="13" t="s">
        <v>33</v>
      </c>
      <c r="AX783" s="13" t="s">
        <v>72</v>
      </c>
      <c r="AY783" s="224" t="s">
        <v>124</v>
      </c>
    </row>
    <row r="784" spans="2:65" s="11" customFormat="1" ht="11.25">
      <c r="B784" s="182"/>
      <c r="C784" s="183"/>
      <c r="D784" s="184" t="s">
        <v>133</v>
      </c>
      <c r="E784" s="185" t="s">
        <v>19</v>
      </c>
      <c r="F784" s="186" t="s">
        <v>81</v>
      </c>
      <c r="G784" s="183"/>
      <c r="H784" s="187">
        <v>2</v>
      </c>
      <c r="I784" s="188"/>
      <c r="J784" s="183"/>
      <c r="K784" s="183"/>
      <c r="L784" s="189"/>
      <c r="M784" s="190"/>
      <c r="N784" s="191"/>
      <c r="O784" s="191"/>
      <c r="P784" s="191"/>
      <c r="Q784" s="191"/>
      <c r="R784" s="191"/>
      <c r="S784" s="191"/>
      <c r="T784" s="192"/>
      <c r="AT784" s="193" t="s">
        <v>133</v>
      </c>
      <c r="AU784" s="193" t="s">
        <v>81</v>
      </c>
      <c r="AV784" s="11" t="s">
        <v>81</v>
      </c>
      <c r="AW784" s="11" t="s">
        <v>33</v>
      </c>
      <c r="AX784" s="11" t="s">
        <v>72</v>
      </c>
      <c r="AY784" s="193" t="s">
        <v>124</v>
      </c>
    </row>
    <row r="785" spans="2:65" s="13" customFormat="1" ht="11.25">
      <c r="B785" s="215"/>
      <c r="C785" s="216"/>
      <c r="D785" s="184" t="s">
        <v>133</v>
      </c>
      <c r="E785" s="217" t="s">
        <v>19</v>
      </c>
      <c r="F785" s="218" t="s">
        <v>508</v>
      </c>
      <c r="G785" s="216"/>
      <c r="H785" s="217" t="s">
        <v>19</v>
      </c>
      <c r="I785" s="219"/>
      <c r="J785" s="216"/>
      <c r="K785" s="216"/>
      <c r="L785" s="220"/>
      <c r="M785" s="221"/>
      <c r="N785" s="222"/>
      <c r="O785" s="222"/>
      <c r="P785" s="222"/>
      <c r="Q785" s="222"/>
      <c r="R785" s="222"/>
      <c r="S785" s="222"/>
      <c r="T785" s="223"/>
      <c r="AT785" s="224" t="s">
        <v>133</v>
      </c>
      <c r="AU785" s="224" t="s">
        <v>81</v>
      </c>
      <c r="AV785" s="13" t="s">
        <v>77</v>
      </c>
      <c r="AW785" s="13" t="s">
        <v>33</v>
      </c>
      <c r="AX785" s="13" t="s">
        <v>72</v>
      </c>
      <c r="AY785" s="224" t="s">
        <v>124</v>
      </c>
    </row>
    <row r="786" spans="2:65" s="11" customFormat="1" ht="11.25">
      <c r="B786" s="182"/>
      <c r="C786" s="183"/>
      <c r="D786" s="184" t="s">
        <v>133</v>
      </c>
      <c r="E786" s="185" t="s">
        <v>19</v>
      </c>
      <c r="F786" s="186" t="s">
        <v>77</v>
      </c>
      <c r="G786" s="183"/>
      <c r="H786" s="187">
        <v>1</v>
      </c>
      <c r="I786" s="188"/>
      <c r="J786" s="183"/>
      <c r="K786" s="183"/>
      <c r="L786" s="189"/>
      <c r="M786" s="190"/>
      <c r="N786" s="191"/>
      <c r="O786" s="191"/>
      <c r="P786" s="191"/>
      <c r="Q786" s="191"/>
      <c r="R786" s="191"/>
      <c r="S786" s="191"/>
      <c r="T786" s="192"/>
      <c r="AT786" s="193" t="s">
        <v>133</v>
      </c>
      <c r="AU786" s="193" t="s">
        <v>81</v>
      </c>
      <c r="AV786" s="11" t="s">
        <v>81</v>
      </c>
      <c r="AW786" s="11" t="s">
        <v>33</v>
      </c>
      <c r="AX786" s="11" t="s">
        <v>72</v>
      </c>
      <c r="AY786" s="193" t="s">
        <v>124</v>
      </c>
    </row>
    <row r="787" spans="2:65" s="12" customFormat="1" ht="11.25">
      <c r="B787" s="194"/>
      <c r="C787" s="195"/>
      <c r="D787" s="184" t="s">
        <v>133</v>
      </c>
      <c r="E787" s="196" t="s">
        <v>19</v>
      </c>
      <c r="F787" s="197" t="s">
        <v>150</v>
      </c>
      <c r="G787" s="195"/>
      <c r="H787" s="198">
        <v>3</v>
      </c>
      <c r="I787" s="199"/>
      <c r="J787" s="195"/>
      <c r="K787" s="195"/>
      <c r="L787" s="200"/>
      <c r="M787" s="201"/>
      <c r="N787" s="202"/>
      <c r="O787" s="202"/>
      <c r="P787" s="202"/>
      <c r="Q787" s="202"/>
      <c r="R787" s="202"/>
      <c r="S787" s="202"/>
      <c r="T787" s="203"/>
      <c r="AT787" s="204" t="s">
        <v>133</v>
      </c>
      <c r="AU787" s="204" t="s">
        <v>81</v>
      </c>
      <c r="AV787" s="12" t="s">
        <v>131</v>
      </c>
      <c r="AW787" s="12" t="s">
        <v>33</v>
      </c>
      <c r="AX787" s="12" t="s">
        <v>77</v>
      </c>
      <c r="AY787" s="204" t="s">
        <v>124</v>
      </c>
    </row>
    <row r="788" spans="2:65" s="1" customFormat="1" ht="16.5" customHeight="1">
      <c r="B788" s="34"/>
      <c r="C788" s="170" t="s">
        <v>1021</v>
      </c>
      <c r="D788" s="170" t="s">
        <v>126</v>
      </c>
      <c r="E788" s="171" t="s">
        <v>1022</v>
      </c>
      <c r="F788" s="172" t="s">
        <v>1023</v>
      </c>
      <c r="G788" s="173" t="s">
        <v>924</v>
      </c>
      <c r="H788" s="174">
        <v>1</v>
      </c>
      <c r="I788" s="175"/>
      <c r="J788" s="176">
        <f>ROUND(I788*H788,2)</f>
        <v>0</v>
      </c>
      <c r="K788" s="172" t="s">
        <v>130</v>
      </c>
      <c r="L788" s="38"/>
      <c r="M788" s="177" t="s">
        <v>19</v>
      </c>
      <c r="N788" s="178" t="s">
        <v>43</v>
      </c>
      <c r="O788" s="60"/>
      <c r="P788" s="179">
        <f>O788*H788</f>
        <v>0</v>
      </c>
      <c r="Q788" s="179">
        <v>1.745E-2</v>
      </c>
      <c r="R788" s="179">
        <f>Q788*H788</f>
        <v>1.745E-2</v>
      </c>
      <c r="S788" s="179">
        <v>0</v>
      </c>
      <c r="T788" s="180">
        <f>S788*H788</f>
        <v>0</v>
      </c>
      <c r="AR788" s="17" t="s">
        <v>205</v>
      </c>
      <c r="AT788" s="17" t="s">
        <v>126</v>
      </c>
      <c r="AU788" s="17" t="s">
        <v>81</v>
      </c>
      <c r="AY788" s="17" t="s">
        <v>124</v>
      </c>
      <c r="BE788" s="181">
        <f>IF(N788="základní",J788,0)</f>
        <v>0</v>
      </c>
      <c r="BF788" s="181">
        <f>IF(N788="snížená",J788,0)</f>
        <v>0</v>
      </c>
      <c r="BG788" s="181">
        <f>IF(N788="zákl. přenesená",J788,0)</f>
        <v>0</v>
      </c>
      <c r="BH788" s="181">
        <f>IF(N788="sníž. přenesená",J788,0)</f>
        <v>0</v>
      </c>
      <c r="BI788" s="181">
        <f>IF(N788="nulová",J788,0)</f>
        <v>0</v>
      </c>
      <c r="BJ788" s="17" t="s">
        <v>77</v>
      </c>
      <c r="BK788" s="181">
        <f>ROUND(I788*H788,2)</f>
        <v>0</v>
      </c>
      <c r="BL788" s="17" t="s">
        <v>205</v>
      </c>
      <c r="BM788" s="17" t="s">
        <v>1024</v>
      </c>
    </row>
    <row r="789" spans="2:65" s="1" customFormat="1" ht="16.5" customHeight="1">
      <c r="B789" s="34"/>
      <c r="C789" s="170" t="s">
        <v>1025</v>
      </c>
      <c r="D789" s="170" t="s">
        <v>126</v>
      </c>
      <c r="E789" s="171" t="s">
        <v>1026</v>
      </c>
      <c r="F789" s="172" t="s">
        <v>1027</v>
      </c>
      <c r="G789" s="173" t="s">
        <v>924</v>
      </c>
      <c r="H789" s="174">
        <v>2</v>
      </c>
      <c r="I789" s="175"/>
      <c r="J789" s="176">
        <f>ROUND(I789*H789,2)</f>
        <v>0</v>
      </c>
      <c r="K789" s="172" t="s">
        <v>130</v>
      </c>
      <c r="L789" s="38"/>
      <c r="M789" s="177" t="s">
        <v>19</v>
      </c>
      <c r="N789" s="178" t="s">
        <v>43</v>
      </c>
      <c r="O789" s="60"/>
      <c r="P789" s="179">
        <f>O789*H789</f>
        <v>0</v>
      </c>
      <c r="Q789" s="179">
        <v>0</v>
      </c>
      <c r="R789" s="179">
        <f>Q789*H789</f>
        <v>0</v>
      </c>
      <c r="S789" s="179">
        <v>8.7999999999999995E-2</v>
      </c>
      <c r="T789" s="180">
        <f>S789*H789</f>
        <v>0.17599999999999999</v>
      </c>
      <c r="AR789" s="17" t="s">
        <v>205</v>
      </c>
      <c r="AT789" s="17" t="s">
        <v>126</v>
      </c>
      <c r="AU789" s="17" t="s">
        <v>81</v>
      </c>
      <c r="AY789" s="17" t="s">
        <v>124</v>
      </c>
      <c r="BE789" s="181">
        <f>IF(N789="základní",J789,0)</f>
        <v>0</v>
      </c>
      <c r="BF789" s="181">
        <f>IF(N789="snížená",J789,0)</f>
        <v>0</v>
      </c>
      <c r="BG789" s="181">
        <f>IF(N789="zákl. přenesená",J789,0)</f>
        <v>0</v>
      </c>
      <c r="BH789" s="181">
        <f>IF(N789="sníž. přenesená",J789,0)</f>
        <v>0</v>
      </c>
      <c r="BI789" s="181">
        <f>IF(N789="nulová",J789,0)</f>
        <v>0</v>
      </c>
      <c r="BJ789" s="17" t="s">
        <v>77</v>
      </c>
      <c r="BK789" s="181">
        <f>ROUND(I789*H789,2)</f>
        <v>0</v>
      </c>
      <c r="BL789" s="17" t="s">
        <v>205</v>
      </c>
      <c r="BM789" s="17" t="s">
        <v>1028</v>
      </c>
    </row>
    <row r="790" spans="2:65" s="1" customFormat="1" ht="16.5" customHeight="1">
      <c r="B790" s="34"/>
      <c r="C790" s="170" t="s">
        <v>1029</v>
      </c>
      <c r="D790" s="170" t="s">
        <v>126</v>
      </c>
      <c r="E790" s="171" t="s">
        <v>1030</v>
      </c>
      <c r="F790" s="172" t="s">
        <v>1031</v>
      </c>
      <c r="G790" s="173" t="s">
        <v>924</v>
      </c>
      <c r="H790" s="174">
        <v>1</v>
      </c>
      <c r="I790" s="175"/>
      <c r="J790" s="176">
        <f>ROUND(I790*H790,2)</f>
        <v>0</v>
      </c>
      <c r="K790" s="172" t="s">
        <v>340</v>
      </c>
      <c r="L790" s="38"/>
      <c r="M790" s="177" t="s">
        <v>19</v>
      </c>
      <c r="N790" s="178" t="s">
        <v>43</v>
      </c>
      <c r="O790" s="60"/>
      <c r="P790" s="179">
        <f>O790*H790</f>
        <v>0</v>
      </c>
      <c r="Q790" s="179">
        <v>8.0000000000000004E-4</v>
      </c>
      <c r="R790" s="179">
        <f>Q790*H790</f>
        <v>8.0000000000000004E-4</v>
      </c>
      <c r="S790" s="179">
        <v>0</v>
      </c>
      <c r="T790" s="180">
        <f>S790*H790</f>
        <v>0</v>
      </c>
      <c r="AR790" s="17" t="s">
        <v>205</v>
      </c>
      <c r="AT790" s="17" t="s">
        <v>126</v>
      </c>
      <c r="AU790" s="17" t="s">
        <v>81</v>
      </c>
      <c r="AY790" s="17" t="s">
        <v>124</v>
      </c>
      <c r="BE790" s="181">
        <f>IF(N790="základní",J790,0)</f>
        <v>0</v>
      </c>
      <c r="BF790" s="181">
        <f>IF(N790="snížená",J790,0)</f>
        <v>0</v>
      </c>
      <c r="BG790" s="181">
        <f>IF(N790="zákl. přenesená",J790,0)</f>
        <v>0</v>
      </c>
      <c r="BH790" s="181">
        <f>IF(N790="sníž. přenesená",J790,0)</f>
        <v>0</v>
      </c>
      <c r="BI790" s="181">
        <f>IF(N790="nulová",J790,0)</f>
        <v>0</v>
      </c>
      <c r="BJ790" s="17" t="s">
        <v>77</v>
      </c>
      <c r="BK790" s="181">
        <f>ROUND(I790*H790,2)</f>
        <v>0</v>
      </c>
      <c r="BL790" s="17" t="s">
        <v>205</v>
      </c>
      <c r="BM790" s="17" t="s">
        <v>1032</v>
      </c>
    </row>
    <row r="791" spans="2:65" s="13" customFormat="1" ht="11.25">
      <c r="B791" s="215"/>
      <c r="C791" s="216"/>
      <c r="D791" s="184" t="s">
        <v>133</v>
      </c>
      <c r="E791" s="217" t="s">
        <v>19</v>
      </c>
      <c r="F791" s="218" t="s">
        <v>1033</v>
      </c>
      <c r="G791" s="216"/>
      <c r="H791" s="217" t="s">
        <v>19</v>
      </c>
      <c r="I791" s="219"/>
      <c r="J791" s="216"/>
      <c r="K791" s="216"/>
      <c r="L791" s="220"/>
      <c r="M791" s="221"/>
      <c r="N791" s="222"/>
      <c r="O791" s="222"/>
      <c r="P791" s="222"/>
      <c r="Q791" s="222"/>
      <c r="R791" s="222"/>
      <c r="S791" s="222"/>
      <c r="T791" s="223"/>
      <c r="AT791" s="224" t="s">
        <v>133</v>
      </c>
      <c r="AU791" s="224" t="s">
        <v>81</v>
      </c>
      <c r="AV791" s="13" t="s">
        <v>77</v>
      </c>
      <c r="AW791" s="13" t="s">
        <v>33</v>
      </c>
      <c r="AX791" s="13" t="s">
        <v>72</v>
      </c>
      <c r="AY791" s="224" t="s">
        <v>124</v>
      </c>
    </row>
    <row r="792" spans="2:65" s="13" customFormat="1" ht="11.25">
      <c r="B792" s="215"/>
      <c r="C792" s="216"/>
      <c r="D792" s="184" t="s">
        <v>133</v>
      </c>
      <c r="E792" s="217" t="s">
        <v>19</v>
      </c>
      <c r="F792" s="218" t="s">
        <v>1034</v>
      </c>
      <c r="G792" s="216"/>
      <c r="H792" s="217" t="s">
        <v>19</v>
      </c>
      <c r="I792" s="219"/>
      <c r="J792" s="216"/>
      <c r="K792" s="216"/>
      <c r="L792" s="220"/>
      <c r="M792" s="221"/>
      <c r="N792" s="222"/>
      <c r="O792" s="222"/>
      <c r="P792" s="222"/>
      <c r="Q792" s="222"/>
      <c r="R792" s="222"/>
      <c r="S792" s="222"/>
      <c r="T792" s="223"/>
      <c r="AT792" s="224" t="s">
        <v>133</v>
      </c>
      <c r="AU792" s="224" t="s">
        <v>81</v>
      </c>
      <c r="AV792" s="13" t="s">
        <v>77</v>
      </c>
      <c r="AW792" s="13" t="s">
        <v>33</v>
      </c>
      <c r="AX792" s="13" t="s">
        <v>72</v>
      </c>
      <c r="AY792" s="224" t="s">
        <v>124</v>
      </c>
    </row>
    <row r="793" spans="2:65" s="13" customFormat="1" ht="11.25">
      <c r="B793" s="215"/>
      <c r="C793" s="216"/>
      <c r="D793" s="184" t="s">
        <v>133</v>
      </c>
      <c r="E793" s="217" t="s">
        <v>19</v>
      </c>
      <c r="F793" s="218" t="s">
        <v>1035</v>
      </c>
      <c r="G793" s="216"/>
      <c r="H793" s="217" t="s">
        <v>19</v>
      </c>
      <c r="I793" s="219"/>
      <c r="J793" s="216"/>
      <c r="K793" s="216"/>
      <c r="L793" s="220"/>
      <c r="M793" s="221"/>
      <c r="N793" s="222"/>
      <c r="O793" s="222"/>
      <c r="P793" s="222"/>
      <c r="Q793" s="222"/>
      <c r="R793" s="222"/>
      <c r="S793" s="222"/>
      <c r="T793" s="223"/>
      <c r="AT793" s="224" t="s">
        <v>133</v>
      </c>
      <c r="AU793" s="224" t="s">
        <v>81</v>
      </c>
      <c r="AV793" s="13" t="s">
        <v>77</v>
      </c>
      <c r="AW793" s="13" t="s">
        <v>33</v>
      </c>
      <c r="AX793" s="13" t="s">
        <v>72</v>
      </c>
      <c r="AY793" s="224" t="s">
        <v>124</v>
      </c>
    </row>
    <row r="794" spans="2:65" s="13" customFormat="1" ht="11.25">
      <c r="B794" s="215"/>
      <c r="C794" s="216"/>
      <c r="D794" s="184" t="s">
        <v>133</v>
      </c>
      <c r="E794" s="217" t="s">
        <v>19</v>
      </c>
      <c r="F794" s="218" t="s">
        <v>1036</v>
      </c>
      <c r="G794" s="216"/>
      <c r="H794" s="217" t="s">
        <v>19</v>
      </c>
      <c r="I794" s="219"/>
      <c r="J794" s="216"/>
      <c r="K794" s="216"/>
      <c r="L794" s="220"/>
      <c r="M794" s="221"/>
      <c r="N794" s="222"/>
      <c r="O794" s="222"/>
      <c r="P794" s="222"/>
      <c r="Q794" s="222"/>
      <c r="R794" s="222"/>
      <c r="S794" s="222"/>
      <c r="T794" s="223"/>
      <c r="AT794" s="224" t="s">
        <v>133</v>
      </c>
      <c r="AU794" s="224" t="s">
        <v>81</v>
      </c>
      <c r="AV794" s="13" t="s">
        <v>77</v>
      </c>
      <c r="AW794" s="13" t="s">
        <v>33</v>
      </c>
      <c r="AX794" s="13" t="s">
        <v>72</v>
      </c>
      <c r="AY794" s="224" t="s">
        <v>124</v>
      </c>
    </row>
    <row r="795" spans="2:65" s="13" customFormat="1" ht="11.25">
      <c r="B795" s="215"/>
      <c r="C795" s="216"/>
      <c r="D795" s="184" t="s">
        <v>133</v>
      </c>
      <c r="E795" s="217" t="s">
        <v>19</v>
      </c>
      <c r="F795" s="218" t="s">
        <v>1037</v>
      </c>
      <c r="G795" s="216"/>
      <c r="H795" s="217" t="s">
        <v>19</v>
      </c>
      <c r="I795" s="219"/>
      <c r="J795" s="216"/>
      <c r="K795" s="216"/>
      <c r="L795" s="220"/>
      <c r="M795" s="221"/>
      <c r="N795" s="222"/>
      <c r="O795" s="222"/>
      <c r="P795" s="222"/>
      <c r="Q795" s="222"/>
      <c r="R795" s="222"/>
      <c r="S795" s="222"/>
      <c r="T795" s="223"/>
      <c r="AT795" s="224" t="s">
        <v>133</v>
      </c>
      <c r="AU795" s="224" t="s">
        <v>81</v>
      </c>
      <c r="AV795" s="13" t="s">
        <v>77</v>
      </c>
      <c r="AW795" s="13" t="s">
        <v>33</v>
      </c>
      <c r="AX795" s="13" t="s">
        <v>72</v>
      </c>
      <c r="AY795" s="224" t="s">
        <v>124</v>
      </c>
    </row>
    <row r="796" spans="2:65" s="13" customFormat="1" ht="11.25">
      <c r="B796" s="215"/>
      <c r="C796" s="216"/>
      <c r="D796" s="184" t="s">
        <v>133</v>
      </c>
      <c r="E796" s="217" t="s">
        <v>19</v>
      </c>
      <c r="F796" s="218" t="s">
        <v>1038</v>
      </c>
      <c r="G796" s="216"/>
      <c r="H796" s="217" t="s">
        <v>19</v>
      </c>
      <c r="I796" s="219"/>
      <c r="J796" s="216"/>
      <c r="K796" s="216"/>
      <c r="L796" s="220"/>
      <c r="M796" s="221"/>
      <c r="N796" s="222"/>
      <c r="O796" s="222"/>
      <c r="P796" s="222"/>
      <c r="Q796" s="222"/>
      <c r="R796" s="222"/>
      <c r="S796" s="222"/>
      <c r="T796" s="223"/>
      <c r="AT796" s="224" t="s">
        <v>133</v>
      </c>
      <c r="AU796" s="224" t="s">
        <v>81</v>
      </c>
      <c r="AV796" s="13" t="s">
        <v>77</v>
      </c>
      <c r="AW796" s="13" t="s">
        <v>33</v>
      </c>
      <c r="AX796" s="13" t="s">
        <v>72</v>
      </c>
      <c r="AY796" s="224" t="s">
        <v>124</v>
      </c>
    </row>
    <row r="797" spans="2:65" s="13" customFormat="1" ht="11.25">
      <c r="B797" s="215"/>
      <c r="C797" s="216"/>
      <c r="D797" s="184" t="s">
        <v>133</v>
      </c>
      <c r="E797" s="217" t="s">
        <v>19</v>
      </c>
      <c r="F797" s="218" t="s">
        <v>1039</v>
      </c>
      <c r="G797" s="216"/>
      <c r="H797" s="217" t="s">
        <v>19</v>
      </c>
      <c r="I797" s="219"/>
      <c r="J797" s="216"/>
      <c r="K797" s="216"/>
      <c r="L797" s="220"/>
      <c r="M797" s="221"/>
      <c r="N797" s="222"/>
      <c r="O797" s="222"/>
      <c r="P797" s="222"/>
      <c r="Q797" s="222"/>
      <c r="R797" s="222"/>
      <c r="S797" s="222"/>
      <c r="T797" s="223"/>
      <c r="AT797" s="224" t="s">
        <v>133</v>
      </c>
      <c r="AU797" s="224" t="s">
        <v>81</v>
      </c>
      <c r="AV797" s="13" t="s">
        <v>77</v>
      </c>
      <c r="AW797" s="13" t="s">
        <v>33</v>
      </c>
      <c r="AX797" s="13" t="s">
        <v>72</v>
      </c>
      <c r="AY797" s="224" t="s">
        <v>124</v>
      </c>
    </row>
    <row r="798" spans="2:65" s="11" customFormat="1" ht="11.25">
      <c r="B798" s="182"/>
      <c r="C798" s="183"/>
      <c r="D798" s="184" t="s">
        <v>133</v>
      </c>
      <c r="E798" s="185" t="s">
        <v>19</v>
      </c>
      <c r="F798" s="186" t="s">
        <v>77</v>
      </c>
      <c r="G798" s="183"/>
      <c r="H798" s="187">
        <v>1</v>
      </c>
      <c r="I798" s="188"/>
      <c r="J798" s="183"/>
      <c r="K798" s="183"/>
      <c r="L798" s="189"/>
      <c r="M798" s="190"/>
      <c r="N798" s="191"/>
      <c r="O798" s="191"/>
      <c r="P798" s="191"/>
      <c r="Q798" s="191"/>
      <c r="R798" s="191"/>
      <c r="S798" s="191"/>
      <c r="T798" s="192"/>
      <c r="AT798" s="193" t="s">
        <v>133</v>
      </c>
      <c r="AU798" s="193" t="s">
        <v>81</v>
      </c>
      <c r="AV798" s="11" t="s">
        <v>81</v>
      </c>
      <c r="AW798" s="11" t="s">
        <v>33</v>
      </c>
      <c r="AX798" s="11" t="s">
        <v>77</v>
      </c>
      <c r="AY798" s="193" t="s">
        <v>124</v>
      </c>
    </row>
    <row r="799" spans="2:65" s="1" customFormat="1" ht="22.5" customHeight="1">
      <c r="B799" s="34"/>
      <c r="C799" s="170" t="s">
        <v>1040</v>
      </c>
      <c r="D799" s="170" t="s">
        <v>126</v>
      </c>
      <c r="E799" s="171" t="s">
        <v>1041</v>
      </c>
      <c r="F799" s="172" t="s">
        <v>1042</v>
      </c>
      <c r="G799" s="173" t="s">
        <v>924</v>
      </c>
      <c r="H799" s="174">
        <v>1</v>
      </c>
      <c r="I799" s="175"/>
      <c r="J799" s="176">
        <f>ROUND(I799*H799,2)</f>
        <v>0</v>
      </c>
      <c r="K799" s="172" t="s">
        <v>340</v>
      </c>
      <c r="L799" s="38"/>
      <c r="M799" s="177" t="s">
        <v>19</v>
      </c>
      <c r="N799" s="178" t="s">
        <v>43</v>
      </c>
      <c r="O799" s="60"/>
      <c r="P799" s="179">
        <f>O799*H799</f>
        <v>0</v>
      </c>
      <c r="Q799" s="179">
        <v>8.4999999999999995E-4</v>
      </c>
      <c r="R799" s="179">
        <f>Q799*H799</f>
        <v>8.4999999999999995E-4</v>
      </c>
      <c r="S799" s="179">
        <v>0</v>
      </c>
      <c r="T799" s="180">
        <f>S799*H799</f>
        <v>0</v>
      </c>
      <c r="AR799" s="17" t="s">
        <v>205</v>
      </c>
      <c r="AT799" s="17" t="s">
        <v>126</v>
      </c>
      <c r="AU799" s="17" t="s">
        <v>81</v>
      </c>
      <c r="AY799" s="17" t="s">
        <v>124</v>
      </c>
      <c r="BE799" s="181">
        <f>IF(N799="základní",J799,0)</f>
        <v>0</v>
      </c>
      <c r="BF799" s="181">
        <f>IF(N799="snížená",J799,0)</f>
        <v>0</v>
      </c>
      <c r="BG799" s="181">
        <f>IF(N799="zákl. přenesená",J799,0)</f>
        <v>0</v>
      </c>
      <c r="BH799" s="181">
        <f>IF(N799="sníž. přenesená",J799,0)</f>
        <v>0</v>
      </c>
      <c r="BI799" s="181">
        <f>IF(N799="nulová",J799,0)</f>
        <v>0</v>
      </c>
      <c r="BJ799" s="17" t="s">
        <v>77</v>
      </c>
      <c r="BK799" s="181">
        <f>ROUND(I799*H799,2)</f>
        <v>0</v>
      </c>
      <c r="BL799" s="17" t="s">
        <v>205</v>
      </c>
      <c r="BM799" s="17" t="s">
        <v>1043</v>
      </c>
    </row>
    <row r="800" spans="2:65" s="13" customFormat="1" ht="11.25">
      <c r="B800" s="215"/>
      <c r="C800" s="216"/>
      <c r="D800" s="184" t="s">
        <v>133</v>
      </c>
      <c r="E800" s="217" t="s">
        <v>19</v>
      </c>
      <c r="F800" s="218" t="s">
        <v>1044</v>
      </c>
      <c r="G800" s="216"/>
      <c r="H800" s="217" t="s">
        <v>19</v>
      </c>
      <c r="I800" s="219"/>
      <c r="J800" s="216"/>
      <c r="K800" s="216"/>
      <c r="L800" s="220"/>
      <c r="M800" s="221"/>
      <c r="N800" s="222"/>
      <c r="O800" s="222"/>
      <c r="P800" s="222"/>
      <c r="Q800" s="222"/>
      <c r="R800" s="222"/>
      <c r="S800" s="222"/>
      <c r="T800" s="223"/>
      <c r="AT800" s="224" t="s">
        <v>133</v>
      </c>
      <c r="AU800" s="224" t="s">
        <v>81</v>
      </c>
      <c r="AV800" s="13" t="s">
        <v>77</v>
      </c>
      <c r="AW800" s="13" t="s">
        <v>33</v>
      </c>
      <c r="AX800" s="13" t="s">
        <v>72</v>
      </c>
      <c r="AY800" s="224" t="s">
        <v>124</v>
      </c>
    </row>
    <row r="801" spans="2:65" s="13" customFormat="1" ht="11.25">
      <c r="B801" s="215"/>
      <c r="C801" s="216"/>
      <c r="D801" s="184" t="s">
        <v>133</v>
      </c>
      <c r="E801" s="217" t="s">
        <v>19</v>
      </c>
      <c r="F801" s="218" t="s">
        <v>1045</v>
      </c>
      <c r="G801" s="216"/>
      <c r="H801" s="217" t="s">
        <v>19</v>
      </c>
      <c r="I801" s="219"/>
      <c r="J801" s="216"/>
      <c r="K801" s="216"/>
      <c r="L801" s="220"/>
      <c r="M801" s="221"/>
      <c r="N801" s="222"/>
      <c r="O801" s="222"/>
      <c r="P801" s="222"/>
      <c r="Q801" s="222"/>
      <c r="R801" s="222"/>
      <c r="S801" s="222"/>
      <c r="T801" s="223"/>
      <c r="AT801" s="224" t="s">
        <v>133</v>
      </c>
      <c r="AU801" s="224" t="s">
        <v>81</v>
      </c>
      <c r="AV801" s="13" t="s">
        <v>77</v>
      </c>
      <c r="AW801" s="13" t="s">
        <v>33</v>
      </c>
      <c r="AX801" s="13" t="s">
        <v>72</v>
      </c>
      <c r="AY801" s="224" t="s">
        <v>124</v>
      </c>
    </row>
    <row r="802" spans="2:65" s="11" customFormat="1" ht="11.25">
      <c r="B802" s="182"/>
      <c r="C802" s="183"/>
      <c r="D802" s="184" t="s">
        <v>133</v>
      </c>
      <c r="E802" s="185" t="s">
        <v>19</v>
      </c>
      <c r="F802" s="186" t="s">
        <v>77</v>
      </c>
      <c r="G802" s="183"/>
      <c r="H802" s="187">
        <v>1</v>
      </c>
      <c r="I802" s="188"/>
      <c r="J802" s="183"/>
      <c r="K802" s="183"/>
      <c r="L802" s="189"/>
      <c r="M802" s="190"/>
      <c r="N802" s="191"/>
      <c r="O802" s="191"/>
      <c r="P802" s="191"/>
      <c r="Q802" s="191"/>
      <c r="R802" s="191"/>
      <c r="S802" s="191"/>
      <c r="T802" s="192"/>
      <c r="AT802" s="193" t="s">
        <v>133</v>
      </c>
      <c r="AU802" s="193" t="s">
        <v>81</v>
      </c>
      <c r="AV802" s="11" t="s">
        <v>81</v>
      </c>
      <c r="AW802" s="11" t="s">
        <v>33</v>
      </c>
      <c r="AX802" s="11" t="s">
        <v>77</v>
      </c>
      <c r="AY802" s="193" t="s">
        <v>124</v>
      </c>
    </row>
    <row r="803" spans="2:65" s="1" customFormat="1" ht="16.5" customHeight="1">
      <c r="B803" s="34"/>
      <c r="C803" s="170" t="s">
        <v>1046</v>
      </c>
      <c r="D803" s="170" t="s">
        <v>126</v>
      </c>
      <c r="E803" s="171" t="s">
        <v>1047</v>
      </c>
      <c r="F803" s="172" t="s">
        <v>1048</v>
      </c>
      <c r="G803" s="173" t="s">
        <v>924</v>
      </c>
      <c r="H803" s="174">
        <v>1</v>
      </c>
      <c r="I803" s="175"/>
      <c r="J803" s="176">
        <f>ROUND(I803*H803,2)</f>
        <v>0</v>
      </c>
      <c r="K803" s="172" t="s">
        <v>340</v>
      </c>
      <c r="L803" s="38"/>
      <c r="M803" s="177" t="s">
        <v>19</v>
      </c>
      <c r="N803" s="178" t="s">
        <v>43</v>
      </c>
      <c r="O803" s="60"/>
      <c r="P803" s="179">
        <f>O803*H803</f>
        <v>0</v>
      </c>
      <c r="Q803" s="179">
        <v>8.4999999999999995E-4</v>
      </c>
      <c r="R803" s="179">
        <f>Q803*H803</f>
        <v>8.4999999999999995E-4</v>
      </c>
      <c r="S803" s="179">
        <v>0</v>
      </c>
      <c r="T803" s="180">
        <f>S803*H803</f>
        <v>0</v>
      </c>
      <c r="AR803" s="17" t="s">
        <v>205</v>
      </c>
      <c r="AT803" s="17" t="s">
        <v>126</v>
      </c>
      <c r="AU803" s="17" t="s">
        <v>81</v>
      </c>
      <c r="AY803" s="17" t="s">
        <v>124</v>
      </c>
      <c r="BE803" s="181">
        <f>IF(N803="základní",J803,0)</f>
        <v>0</v>
      </c>
      <c r="BF803" s="181">
        <f>IF(N803="snížená",J803,0)</f>
        <v>0</v>
      </c>
      <c r="BG803" s="181">
        <f>IF(N803="zákl. přenesená",J803,0)</f>
        <v>0</v>
      </c>
      <c r="BH803" s="181">
        <f>IF(N803="sníž. přenesená",J803,0)</f>
        <v>0</v>
      </c>
      <c r="BI803" s="181">
        <f>IF(N803="nulová",J803,0)</f>
        <v>0</v>
      </c>
      <c r="BJ803" s="17" t="s">
        <v>77</v>
      </c>
      <c r="BK803" s="181">
        <f>ROUND(I803*H803,2)</f>
        <v>0</v>
      </c>
      <c r="BL803" s="17" t="s">
        <v>205</v>
      </c>
      <c r="BM803" s="17" t="s">
        <v>1049</v>
      </c>
    </row>
    <row r="804" spans="2:65" s="13" customFormat="1" ht="11.25">
      <c r="B804" s="215"/>
      <c r="C804" s="216"/>
      <c r="D804" s="184" t="s">
        <v>133</v>
      </c>
      <c r="E804" s="217" t="s">
        <v>19</v>
      </c>
      <c r="F804" s="218" t="s">
        <v>1044</v>
      </c>
      <c r="G804" s="216"/>
      <c r="H804" s="217" t="s">
        <v>19</v>
      </c>
      <c r="I804" s="219"/>
      <c r="J804" s="216"/>
      <c r="K804" s="216"/>
      <c r="L804" s="220"/>
      <c r="M804" s="221"/>
      <c r="N804" s="222"/>
      <c r="O804" s="222"/>
      <c r="P804" s="222"/>
      <c r="Q804" s="222"/>
      <c r="R804" s="222"/>
      <c r="S804" s="222"/>
      <c r="T804" s="223"/>
      <c r="AT804" s="224" t="s">
        <v>133</v>
      </c>
      <c r="AU804" s="224" t="s">
        <v>81</v>
      </c>
      <c r="AV804" s="13" t="s">
        <v>77</v>
      </c>
      <c r="AW804" s="13" t="s">
        <v>33</v>
      </c>
      <c r="AX804" s="13" t="s">
        <v>72</v>
      </c>
      <c r="AY804" s="224" t="s">
        <v>124</v>
      </c>
    </row>
    <row r="805" spans="2:65" s="13" customFormat="1" ht="11.25">
      <c r="B805" s="215"/>
      <c r="C805" s="216"/>
      <c r="D805" s="184" t="s">
        <v>133</v>
      </c>
      <c r="E805" s="217" t="s">
        <v>19</v>
      </c>
      <c r="F805" s="218" t="s">
        <v>1050</v>
      </c>
      <c r="G805" s="216"/>
      <c r="H805" s="217" t="s">
        <v>19</v>
      </c>
      <c r="I805" s="219"/>
      <c r="J805" s="216"/>
      <c r="K805" s="216"/>
      <c r="L805" s="220"/>
      <c r="M805" s="221"/>
      <c r="N805" s="222"/>
      <c r="O805" s="222"/>
      <c r="P805" s="222"/>
      <c r="Q805" s="222"/>
      <c r="R805" s="222"/>
      <c r="S805" s="222"/>
      <c r="T805" s="223"/>
      <c r="AT805" s="224" t="s">
        <v>133</v>
      </c>
      <c r="AU805" s="224" t="s">
        <v>81</v>
      </c>
      <c r="AV805" s="13" t="s">
        <v>77</v>
      </c>
      <c r="AW805" s="13" t="s">
        <v>33</v>
      </c>
      <c r="AX805" s="13" t="s">
        <v>72</v>
      </c>
      <c r="AY805" s="224" t="s">
        <v>124</v>
      </c>
    </row>
    <row r="806" spans="2:65" s="13" customFormat="1" ht="11.25">
      <c r="B806" s="215"/>
      <c r="C806" s="216"/>
      <c r="D806" s="184" t="s">
        <v>133</v>
      </c>
      <c r="E806" s="217" t="s">
        <v>19</v>
      </c>
      <c r="F806" s="218" t="s">
        <v>1051</v>
      </c>
      <c r="G806" s="216"/>
      <c r="H806" s="217" t="s">
        <v>19</v>
      </c>
      <c r="I806" s="219"/>
      <c r="J806" s="216"/>
      <c r="K806" s="216"/>
      <c r="L806" s="220"/>
      <c r="M806" s="221"/>
      <c r="N806" s="222"/>
      <c r="O806" s="222"/>
      <c r="P806" s="222"/>
      <c r="Q806" s="222"/>
      <c r="R806" s="222"/>
      <c r="S806" s="222"/>
      <c r="T806" s="223"/>
      <c r="AT806" s="224" t="s">
        <v>133</v>
      </c>
      <c r="AU806" s="224" t="s">
        <v>81</v>
      </c>
      <c r="AV806" s="13" t="s">
        <v>77</v>
      </c>
      <c r="AW806" s="13" t="s">
        <v>33</v>
      </c>
      <c r="AX806" s="13" t="s">
        <v>72</v>
      </c>
      <c r="AY806" s="224" t="s">
        <v>124</v>
      </c>
    </row>
    <row r="807" spans="2:65" s="13" customFormat="1" ht="11.25">
      <c r="B807" s="215"/>
      <c r="C807" s="216"/>
      <c r="D807" s="184" t="s">
        <v>133</v>
      </c>
      <c r="E807" s="217" t="s">
        <v>19</v>
      </c>
      <c r="F807" s="218" t="s">
        <v>1052</v>
      </c>
      <c r="G807" s="216"/>
      <c r="H807" s="217" t="s">
        <v>19</v>
      </c>
      <c r="I807" s="219"/>
      <c r="J807" s="216"/>
      <c r="K807" s="216"/>
      <c r="L807" s="220"/>
      <c r="M807" s="221"/>
      <c r="N807" s="222"/>
      <c r="O807" s="222"/>
      <c r="P807" s="222"/>
      <c r="Q807" s="222"/>
      <c r="R807" s="222"/>
      <c r="S807" s="222"/>
      <c r="T807" s="223"/>
      <c r="AT807" s="224" t="s">
        <v>133</v>
      </c>
      <c r="AU807" s="224" t="s">
        <v>81</v>
      </c>
      <c r="AV807" s="13" t="s">
        <v>77</v>
      </c>
      <c r="AW807" s="13" t="s">
        <v>33</v>
      </c>
      <c r="AX807" s="13" t="s">
        <v>72</v>
      </c>
      <c r="AY807" s="224" t="s">
        <v>124</v>
      </c>
    </row>
    <row r="808" spans="2:65" s="13" customFormat="1" ht="11.25">
      <c r="B808" s="215"/>
      <c r="C808" s="216"/>
      <c r="D808" s="184" t="s">
        <v>133</v>
      </c>
      <c r="E808" s="217" t="s">
        <v>19</v>
      </c>
      <c r="F808" s="218" t="s">
        <v>1053</v>
      </c>
      <c r="G808" s="216"/>
      <c r="H808" s="217" t="s">
        <v>19</v>
      </c>
      <c r="I808" s="219"/>
      <c r="J808" s="216"/>
      <c r="K808" s="216"/>
      <c r="L808" s="220"/>
      <c r="M808" s="221"/>
      <c r="N808" s="222"/>
      <c r="O808" s="222"/>
      <c r="P808" s="222"/>
      <c r="Q808" s="222"/>
      <c r="R808" s="222"/>
      <c r="S808" s="222"/>
      <c r="T808" s="223"/>
      <c r="AT808" s="224" t="s">
        <v>133</v>
      </c>
      <c r="AU808" s="224" t="s">
        <v>81</v>
      </c>
      <c r="AV808" s="13" t="s">
        <v>77</v>
      </c>
      <c r="AW808" s="13" t="s">
        <v>33</v>
      </c>
      <c r="AX808" s="13" t="s">
        <v>72</v>
      </c>
      <c r="AY808" s="224" t="s">
        <v>124</v>
      </c>
    </row>
    <row r="809" spans="2:65" s="13" customFormat="1" ht="11.25">
      <c r="B809" s="215"/>
      <c r="C809" s="216"/>
      <c r="D809" s="184" t="s">
        <v>133</v>
      </c>
      <c r="E809" s="217" t="s">
        <v>19</v>
      </c>
      <c r="F809" s="218" t="s">
        <v>1054</v>
      </c>
      <c r="G809" s="216"/>
      <c r="H809" s="217" t="s">
        <v>19</v>
      </c>
      <c r="I809" s="219"/>
      <c r="J809" s="216"/>
      <c r="K809" s="216"/>
      <c r="L809" s="220"/>
      <c r="M809" s="221"/>
      <c r="N809" s="222"/>
      <c r="O809" s="222"/>
      <c r="P809" s="222"/>
      <c r="Q809" s="222"/>
      <c r="R809" s="222"/>
      <c r="S809" s="222"/>
      <c r="T809" s="223"/>
      <c r="AT809" s="224" t="s">
        <v>133</v>
      </c>
      <c r="AU809" s="224" t="s">
        <v>81</v>
      </c>
      <c r="AV809" s="13" t="s">
        <v>77</v>
      </c>
      <c r="AW809" s="13" t="s">
        <v>33</v>
      </c>
      <c r="AX809" s="13" t="s">
        <v>72</v>
      </c>
      <c r="AY809" s="224" t="s">
        <v>124</v>
      </c>
    </row>
    <row r="810" spans="2:65" s="11" customFormat="1" ht="11.25">
      <c r="B810" s="182"/>
      <c r="C810" s="183"/>
      <c r="D810" s="184" t="s">
        <v>133</v>
      </c>
      <c r="E810" s="185" t="s">
        <v>19</v>
      </c>
      <c r="F810" s="186" t="s">
        <v>77</v>
      </c>
      <c r="G810" s="183"/>
      <c r="H810" s="187">
        <v>1</v>
      </c>
      <c r="I810" s="188"/>
      <c r="J810" s="183"/>
      <c r="K810" s="183"/>
      <c r="L810" s="189"/>
      <c r="M810" s="190"/>
      <c r="N810" s="191"/>
      <c r="O810" s="191"/>
      <c r="P810" s="191"/>
      <c r="Q810" s="191"/>
      <c r="R810" s="191"/>
      <c r="S810" s="191"/>
      <c r="T810" s="192"/>
      <c r="AT810" s="193" t="s">
        <v>133</v>
      </c>
      <c r="AU810" s="193" t="s">
        <v>81</v>
      </c>
      <c r="AV810" s="11" t="s">
        <v>81</v>
      </c>
      <c r="AW810" s="11" t="s">
        <v>33</v>
      </c>
      <c r="AX810" s="11" t="s">
        <v>77</v>
      </c>
      <c r="AY810" s="193" t="s">
        <v>124</v>
      </c>
    </row>
    <row r="811" spans="2:65" s="1" customFormat="1" ht="16.5" customHeight="1">
      <c r="B811" s="34"/>
      <c r="C811" s="170" t="s">
        <v>1055</v>
      </c>
      <c r="D811" s="170" t="s">
        <v>126</v>
      </c>
      <c r="E811" s="171" t="s">
        <v>1056</v>
      </c>
      <c r="F811" s="172" t="s">
        <v>1057</v>
      </c>
      <c r="G811" s="173" t="s">
        <v>924</v>
      </c>
      <c r="H811" s="174">
        <v>1</v>
      </c>
      <c r="I811" s="175"/>
      <c r="J811" s="176">
        <f>ROUND(I811*H811,2)</f>
        <v>0</v>
      </c>
      <c r="K811" s="172" t="s">
        <v>130</v>
      </c>
      <c r="L811" s="38"/>
      <c r="M811" s="177" t="s">
        <v>19</v>
      </c>
      <c r="N811" s="178" t="s">
        <v>43</v>
      </c>
      <c r="O811" s="60"/>
      <c r="P811" s="179">
        <f>O811*H811</f>
        <v>0</v>
      </c>
      <c r="Q811" s="179">
        <v>0</v>
      </c>
      <c r="R811" s="179">
        <f>Q811*H811</f>
        <v>0</v>
      </c>
      <c r="S811" s="179">
        <v>1.7069999999999998E-2</v>
      </c>
      <c r="T811" s="180">
        <f>S811*H811</f>
        <v>1.7069999999999998E-2</v>
      </c>
      <c r="AR811" s="17" t="s">
        <v>205</v>
      </c>
      <c r="AT811" s="17" t="s">
        <v>126</v>
      </c>
      <c r="AU811" s="17" t="s">
        <v>81</v>
      </c>
      <c r="AY811" s="17" t="s">
        <v>124</v>
      </c>
      <c r="BE811" s="181">
        <f>IF(N811="základní",J811,0)</f>
        <v>0</v>
      </c>
      <c r="BF811" s="181">
        <f>IF(N811="snížená",J811,0)</f>
        <v>0</v>
      </c>
      <c r="BG811" s="181">
        <f>IF(N811="zákl. přenesená",J811,0)</f>
        <v>0</v>
      </c>
      <c r="BH811" s="181">
        <f>IF(N811="sníž. přenesená",J811,0)</f>
        <v>0</v>
      </c>
      <c r="BI811" s="181">
        <f>IF(N811="nulová",J811,0)</f>
        <v>0</v>
      </c>
      <c r="BJ811" s="17" t="s">
        <v>77</v>
      </c>
      <c r="BK811" s="181">
        <f>ROUND(I811*H811,2)</f>
        <v>0</v>
      </c>
      <c r="BL811" s="17" t="s">
        <v>205</v>
      </c>
      <c r="BM811" s="17" t="s">
        <v>1058</v>
      </c>
    </row>
    <row r="812" spans="2:65" s="1" customFormat="1" ht="16.5" customHeight="1">
      <c r="B812" s="34"/>
      <c r="C812" s="170" t="s">
        <v>1059</v>
      </c>
      <c r="D812" s="170" t="s">
        <v>126</v>
      </c>
      <c r="E812" s="171" t="s">
        <v>1060</v>
      </c>
      <c r="F812" s="172" t="s">
        <v>1061</v>
      </c>
      <c r="G812" s="173" t="s">
        <v>924</v>
      </c>
      <c r="H812" s="174">
        <v>2</v>
      </c>
      <c r="I812" s="175"/>
      <c r="J812" s="176">
        <f>ROUND(I812*H812,2)</f>
        <v>0</v>
      </c>
      <c r="K812" s="172" t="s">
        <v>130</v>
      </c>
      <c r="L812" s="38"/>
      <c r="M812" s="177" t="s">
        <v>19</v>
      </c>
      <c r="N812" s="178" t="s">
        <v>43</v>
      </c>
      <c r="O812" s="60"/>
      <c r="P812" s="179">
        <f>O812*H812</f>
        <v>0</v>
      </c>
      <c r="Q812" s="179">
        <v>4.2999999999999999E-4</v>
      </c>
      <c r="R812" s="179">
        <f>Q812*H812</f>
        <v>8.5999999999999998E-4</v>
      </c>
      <c r="S812" s="179">
        <v>0</v>
      </c>
      <c r="T812" s="180">
        <f>S812*H812</f>
        <v>0</v>
      </c>
      <c r="AR812" s="17" t="s">
        <v>205</v>
      </c>
      <c r="AT812" s="17" t="s">
        <v>126</v>
      </c>
      <c r="AU812" s="17" t="s">
        <v>81</v>
      </c>
      <c r="AY812" s="17" t="s">
        <v>124</v>
      </c>
      <c r="BE812" s="181">
        <f>IF(N812="základní",J812,0)</f>
        <v>0</v>
      </c>
      <c r="BF812" s="181">
        <f>IF(N812="snížená",J812,0)</f>
        <v>0</v>
      </c>
      <c r="BG812" s="181">
        <f>IF(N812="zákl. přenesená",J812,0)</f>
        <v>0</v>
      </c>
      <c r="BH812" s="181">
        <f>IF(N812="sníž. přenesená",J812,0)</f>
        <v>0</v>
      </c>
      <c r="BI812" s="181">
        <f>IF(N812="nulová",J812,0)</f>
        <v>0</v>
      </c>
      <c r="BJ812" s="17" t="s">
        <v>77</v>
      </c>
      <c r="BK812" s="181">
        <f>ROUND(I812*H812,2)</f>
        <v>0</v>
      </c>
      <c r="BL812" s="17" t="s">
        <v>205</v>
      </c>
      <c r="BM812" s="17" t="s">
        <v>1062</v>
      </c>
    </row>
    <row r="813" spans="2:65" s="13" customFormat="1" ht="11.25">
      <c r="B813" s="215"/>
      <c r="C813" s="216"/>
      <c r="D813" s="184" t="s">
        <v>133</v>
      </c>
      <c r="E813" s="217" t="s">
        <v>19</v>
      </c>
      <c r="F813" s="218" t="s">
        <v>1063</v>
      </c>
      <c r="G813" s="216"/>
      <c r="H813" s="217" t="s">
        <v>19</v>
      </c>
      <c r="I813" s="219"/>
      <c r="J813" s="216"/>
      <c r="K813" s="216"/>
      <c r="L813" s="220"/>
      <c r="M813" s="221"/>
      <c r="N813" s="222"/>
      <c r="O813" s="222"/>
      <c r="P813" s="222"/>
      <c r="Q813" s="222"/>
      <c r="R813" s="222"/>
      <c r="S813" s="222"/>
      <c r="T813" s="223"/>
      <c r="AT813" s="224" t="s">
        <v>133</v>
      </c>
      <c r="AU813" s="224" t="s">
        <v>81</v>
      </c>
      <c r="AV813" s="13" t="s">
        <v>77</v>
      </c>
      <c r="AW813" s="13" t="s">
        <v>33</v>
      </c>
      <c r="AX813" s="13" t="s">
        <v>72</v>
      </c>
      <c r="AY813" s="224" t="s">
        <v>124</v>
      </c>
    </row>
    <row r="814" spans="2:65" s="11" customFormat="1" ht="11.25">
      <c r="B814" s="182"/>
      <c r="C814" s="183"/>
      <c r="D814" s="184" t="s">
        <v>133</v>
      </c>
      <c r="E814" s="185" t="s">
        <v>19</v>
      </c>
      <c r="F814" s="186" t="s">
        <v>592</v>
      </c>
      <c r="G814" s="183"/>
      <c r="H814" s="187">
        <v>2</v>
      </c>
      <c r="I814" s="188"/>
      <c r="J814" s="183"/>
      <c r="K814" s="183"/>
      <c r="L814" s="189"/>
      <c r="M814" s="190"/>
      <c r="N814" s="191"/>
      <c r="O814" s="191"/>
      <c r="P814" s="191"/>
      <c r="Q814" s="191"/>
      <c r="R814" s="191"/>
      <c r="S814" s="191"/>
      <c r="T814" s="192"/>
      <c r="AT814" s="193" t="s">
        <v>133</v>
      </c>
      <c r="AU814" s="193" t="s">
        <v>81</v>
      </c>
      <c r="AV814" s="11" t="s">
        <v>81</v>
      </c>
      <c r="AW814" s="11" t="s">
        <v>33</v>
      </c>
      <c r="AX814" s="11" t="s">
        <v>77</v>
      </c>
      <c r="AY814" s="193" t="s">
        <v>124</v>
      </c>
    </row>
    <row r="815" spans="2:65" s="1" customFormat="1" ht="16.5" customHeight="1">
      <c r="B815" s="34"/>
      <c r="C815" s="170" t="s">
        <v>1064</v>
      </c>
      <c r="D815" s="170" t="s">
        <v>126</v>
      </c>
      <c r="E815" s="171" t="s">
        <v>1065</v>
      </c>
      <c r="F815" s="172" t="s">
        <v>1066</v>
      </c>
      <c r="G815" s="173" t="s">
        <v>924</v>
      </c>
      <c r="H815" s="174">
        <v>1</v>
      </c>
      <c r="I815" s="175"/>
      <c r="J815" s="176">
        <f>ROUND(I815*H815,2)</f>
        <v>0</v>
      </c>
      <c r="K815" s="172" t="s">
        <v>130</v>
      </c>
      <c r="L815" s="38"/>
      <c r="M815" s="177" t="s">
        <v>19</v>
      </c>
      <c r="N815" s="178" t="s">
        <v>43</v>
      </c>
      <c r="O815" s="60"/>
      <c r="P815" s="179">
        <f>O815*H815</f>
        <v>0</v>
      </c>
      <c r="Q815" s="179">
        <v>0</v>
      </c>
      <c r="R815" s="179">
        <f>Q815*H815</f>
        <v>0</v>
      </c>
      <c r="S815" s="179">
        <v>2.7199999999999998E-2</v>
      </c>
      <c r="T815" s="180">
        <f>S815*H815</f>
        <v>2.7199999999999998E-2</v>
      </c>
      <c r="AR815" s="17" t="s">
        <v>205</v>
      </c>
      <c r="AT815" s="17" t="s">
        <v>126</v>
      </c>
      <c r="AU815" s="17" t="s">
        <v>81</v>
      </c>
      <c r="AY815" s="17" t="s">
        <v>124</v>
      </c>
      <c r="BE815" s="181">
        <f>IF(N815="základní",J815,0)</f>
        <v>0</v>
      </c>
      <c r="BF815" s="181">
        <f>IF(N815="snížená",J815,0)</f>
        <v>0</v>
      </c>
      <c r="BG815" s="181">
        <f>IF(N815="zákl. přenesená",J815,0)</f>
        <v>0</v>
      </c>
      <c r="BH815" s="181">
        <f>IF(N815="sníž. přenesená",J815,0)</f>
        <v>0</v>
      </c>
      <c r="BI815" s="181">
        <f>IF(N815="nulová",J815,0)</f>
        <v>0</v>
      </c>
      <c r="BJ815" s="17" t="s">
        <v>77</v>
      </c>
      <c r="BK815" s="181">
        <f>ROUND(I815*H815,2)</f>
        <v>0</v>
      </c>
      <c r="BL815" s="17" t="s">
        <v>205</v>
      </c>
      <c r="BM815" s="17" t="s">
        <v>1067</v>
      </c>
    </row>
    <row r="816" spans="2:65" s="1" customFormat="1" ht="16.5" customHeight="1">
      <c r="B816" s="34"/>
      <c r="C816" s="170" t="s">
        <v>1068</v>
      </c>
      <c r="D816" s="170" t="s">
        <v>126</v>
      </c>
      <c r="E816" s="171" t="s">
        <v>1069</v>
      </c>
      <c r="F816" s="172" t="s">
        <v>1070</v>
      </c>
      <c r="G816" s="173" t="s">
        <v>924</v>
      </c>
      <c r="H816" s="174">
        <v>3</v>
      </c>
      <c r="I816" s="175"/>
      <c r="J816" s="176">
        <f>ROUND(I816*H816,2)</f>
        <v>0</v>
      </c>
      <c r="K816" s="172" t="s">
        <v>130</v>
      </c>
      <c r="L816" s="38"/>
      <c r="M816" s="177" t="s">
        <v>19</v>
      </c>
      <c r="N816" s="178" t="s">
        <v>43</v>
      </c>
      <c r="O816" s="60"/>
      <c r="P816" s="179">
        <f>O816*H816</f>
        <v>0</v>
      </c>
      <c r="Q816" s="179">
        <v>0</v>
      </c>
      <c r="R816" s="179">
        <f>Q816*H816</f>
        <v>0</v>
      </c>
      <c r="S816" s="179">
        <v>3.4700000000000002E-2</v>
      </c>
      <c r="T816" s="180">
        <f>S816*H816</f>
        <v>0.1041</v>
      </c>
      <c r="AR816" s="17" t="s">
        <v>205</v>
      </c>
      <c r="AT816" s="17" t="s">
        <v>126</v>
      </c>
      <c r="AU816" s="17" t="s">
        <v>81</v>
      </c>
      <c r="AY816" s="17" t="s">
        <v>124</v>
      </c>
      <c r="BE816" s="181">
        <f>IF(N816="základní",J816,0)</f>
        <v>0</v>
      </c>
      <c r="BF816" s="181">
        <f>IF(N816="snížená",J816,0)</f>
        <v>0</v>
      </c>
      <c r="BG816" s="181">
        <f>IF(N816="zákl. přenesená",J816,0)</f>
        <v>0</v>
      </c>
      <c r="BH816" s="181">
        <f>IF(N816="sníž. přenesená",J816,0)</f>
        <v>0</v>
      </c>
      <c r="BI816" s="181">
        <f>IF(N816="nulová",J816,0)</f>
        <v>0</v>
      </c>
      <c r="BJ816" s="17" t="s">
        <v>77</v>
      </c>
      <c r="BK816" s="181">
        <f>ROUND(I816*H816,2)</f>
        <v>0</v>
      </c>
      <c r="BL816" s="17" t="s">
        <v>205</v>
      </c>
      <c r="BM816" s="17" t="s">
        <v>1071</v>
      </c>
    </row>
    <row r="817" spans="2:65" s="11" customFormat="1" ht="11.25">
      <c r="B817" s="182"/>
      <c r="C817" s="183"/>
      <c r="D817" s="184" t="s">
        <v>133</v>
      </c>
      <c r="E817" s="185" t="s">
        <v>19</v>
      </c>
      <c r="F817" s="186" t="s">
        <v>139</v>
      </c>
      <c r="G817" s="183"/>
      <c r="H817" s="187">
        <v>3</v>
      </c>
      <c r="I817" s="188"/>
      <c r="J817" s="183"/>
      <c r="K817" s="183"/>
      <c r="L817" s="189"/>
      <c r="M817" s="190"/>
      <c r="N817" s="191"/>
      <c r="O817" s="191"/>
      <c r="P817" s="191"/>
      <c r="Q817" s="191"/>
      <c r="R817" s="191"/>
      <c r="S817" s="191"/>
      <c r="T817" s="192"/>
      <c r="AT817" s="193" t="s">
        <v>133</v>
      </c>
      <c r="AU817" s="193" t="s">
        <v>81</v>
      </c>
      <c r="AV817" s="11" t="s">
        <v>81</v>
      </c>
      <c r="AW817" s="11" t="s">
        <v>33</v>
      </c>
      <c r="AX817" s="11" t="s">
        <v>77</v>
      </c>
      <c r="AY817" s="193" t="s">
        <v>124</v>
      </c>
    </row>
    <row r="818" spans="2:65" s="1" customFormat="1" ht="16.5" customHeight="1">
      <c r="B818" s="34"/>
      <c r="C818" s="170" t="s">
        <v>1072</v>
      </c>
      <c r="D818" s="170" t="s">
        <v>126</v>
      </c>
      <c r="E818" s="171" t="s">
        <v>1073</v>
      </c>
      <c r="F818" s="172" t="s">
        <v>1074</v>
      </c>
      <c r="G818" s="173" t="s">
        <v>924</v>
      </c>
      <c r="H818" s="174">
        <v>2</v>
      </c>
      <c r="I818" s="175"/>
      <c r="J818" s="176">
        <f>ROUND(I818*H818,2)</f>
        <v>0</v>
      </c>
      <c r="K818" s="172" t="s">
        <v>130</v>
      </c>
      <c r="L818" s="38"/>
      <c r="M818" s="177" t="s">
        <v>19</v>
      </c>
      <c r="N818" s="178" t="s">
        <v>43</v>
      </c>
      <c r="O818" s="60"/>
      <c r="P818" s="179">
        <f>O818*H818</f>
        <v>0</v>
      </c>
      <c r="Q818" s="179">
        <v>1.47E-2</v>
      </c>
      <c r="R818" s="179">
        <f>Q818*H818</f>
        <v>2.9399999999999999E-2</v>
      </c>
      <c r="S818" s="179">
        <v>0</v>
      </c>
      <c r="T818" s="180">
        <f>S818*H818</f>
        <v>0</v>
      </c>
      <c r="AR818" s="17" t="s">
        <v>205</v>
      </c>
      <c r="AT818" s="17" t="s">
        <v>126</v>
      </c>
      <c r="AU818" s="17" t="s">
        <v>81</v>
      </c>
      <c r="AY818" s="17" t="s">
        <v>124</v>
      </c>
      <c r="BE818" s="181">
        <f>IF(N818="základní",J818,0)</f>
        <v>0</v>
      </c>
      <c r="BF818" s="181">
        <f>IF(N818="snížená",J818,0)</f>
        <v>0</v>
      </c>
      <c r="BG818" s="181">
        <f>IF(N818="zákl. přenesená",J818,0)</f>
        <v>0</v>
      </c>
      <c r="BH818" s="181">
        <f>IF(N818="sníž. přenesená",J818,0)</f>
        <v>0</v>
      </c>
      <c r="BI818" s="181">
        <f>IF(N818="nulová",J818,0)</f>
        <v>0</v>
      </c>
      <c r="BJ818" s="17" t="s">
        <v>77</v>
      </c>
      <c r="BK818" s="181">
        <f>ROUND(I818*H818,2)</f>
        <v>0</v>
      </c>
      <c r="BL818" s="17" t="s">
        <v>205</v>
      </c>
      <c r="BM818" s="17" t="s">
        <v>1075</v>
      </c>
    </row>
    <row r="819" spans="2:65" s="13" customFormat="1" ht="11.25">
      <c r="B819" s="215"/>
      <c r="C819" s="216"/>
      <c r="D819" s="184" t="s">
        <v>133</v>
      </c>
      <c r="E819" s="217" t="s">
        <v>19</v>
      </c>
      <c r="F819" s="218" t="s">
        <v>956</v>
      </c>
      <c r="G819" s="216"/>
      <c r="H819" s="217" t="s">
        <v>19</v>
      </c>
      <c r="I819" s="219"/>
      <c r="J819" s="216"/>
      <c r="K819" s="216"/>
      <c r="L819" s="220"/>
      <c r="M819" s="221"/>
      <c r="N819" s="222"/>
      <c r="O819" s="222"/>
      <c r="P819" s="222"/>
      <c r="Q819" s="222"/>
      <c r="R819" s="222"/>
      <c r="S819" s="222"/>
      <c r="T819" s="223"/>
      <c r="AT819" s="224" t="s">
        <v>133</v>
      </c>
      <c r="AU819" s="224" t="s">
        <v>81</v>
      </c>
      <c r="AV819" s="13" t="s">
        <v>77</v>
      </c>
      <c r="AW819" s="13" t="s">
        <v>33</v>
      </c>
      <c r="AX819" s="13" t="s">
        <v>72</v>
      </c>
      <c r="AY819" s="224" t="s">
        <v>124</v>
      </c>
    </row>
    <row r="820" spans="2:65" s="13" customFormat="1" ht="11.25">
      <c r="B820" s="215"/>
      <c r="C820" s="216"/>
      <c r="D820" s="184" t="s">
        <v>133</v>
      </c>
      <c r="E820" s="217" t="s">
        <v>19</v>
      </c>
      <c r="F820" s="218" t="s">
        <v>487</v>
      </c>
      <c r="G820" s="216"/>
      <c r="H820" s="217" t="s">
        <v>19</v>
      </c>
      <c r="I820" s="219"/>
      <c r="J820" s="216"/>
      <c r="K820" s="216"/>
      <c r="L820" s="220"/>
      <c r="M820" s="221"/>
      <c r="N820" s="222"/>
      <c r="O820" s="222"/>
      <c r="P820" s="222"/>
      <c r="Q820" s="222"/>
      <c r="R820" s="222"/>
      <c r="S820" s="222"/>
      <c r="T820" s="223"/>
      <c r="AT820" s="224" t="s">
        <v>133</v>
      </c>
      <c r="AU820" s="224" t="s">
        <v>81</v>
      </c>
      <c r="AV820" s="13" t="s">
        <v>77</v>
      </c>
      <c r="AW820" s="13" t="s">
        <v>33</v>
      </c>
      <c r="AX820" s="13" t="s">
        <v>72</v>
      </c>
      <c r="AY820" s="224" t="s">
        <v>124</v>
      </c>
    </row>
    <row r="821" spans="2:65" s="11" customFormat="1" ht="11.25">
      <c r="B821" s="182"/>
      <c r="C821" s="183"/>
      <c r="D821" s="184" t="s">
        <v>133</v>
      </c>
      <c r="E821" s="185" t="s">
        <v>19</v>
      </c>
      <c r="F821" s="186" t="s">
        <v>77</v>
      </c>
      <c r="G821" s="183"/>
      <c r="H821" s="187">
        <v>1</v>
      </c>
      <c r="I821" s="188"/>
      <c r="J821" s="183"/>
      <c r="K821" s="183"/>
      <c r="L821" s="189"/>
      <c r="M821" s="190"/>
      <c r="N821" s="191"/>
      <c r="O821" s="191"/>
      <c r="P821" s="191"/>
      <c r="Q821" s="191"/>
      <c r="R821" s="191"/>
      <c r="S821" s="191"/>
      <c r="T821" s="192"/>
      <c r="AT821" s="193" t="s">
        <v>133</v>
      </c>
      <c r="AU821" s="193" t="s">
        <v>81</v>
      </c>
      <c r="AV821" s="11" t="s">
        <v>81</v>
      </c>
      <c r="AW821" s="11" t="s">
        <v>33</v>
      </c>
      <c r="AX821" s="11" t="s">
        <v>72</v>
      </c>
      <c r="AY821" s="193" t="s">
        <v>124</v>
      </c>
    </row>
    <row r="822" spans="2:65" s="13" customFormat="1" ht="11.25">
      <c r="B822" s="215"/>
      <c r="C822" s="216"/>
      <c r="D822" s="184" t="s">
        <v>133</v>
      </c>
      <c r="E822" s="217" t="s">
        <v>19</v>
      </c>
      <c r="F822" s="218" t="s">
        <v>508</v>
      </c>
      <c r="G822" s="216"/>
      <c r="H822" s="217" t="s">
        <v>19</v>
      </c>
      <c r="I822" s="219"/>
      <c r="J822" s="216"/>
      <c r="K822" s="216"/>
      <c r="L822" s="220"/>
      <c r="M822" s="221"/>
      <c r="N822" s="222"/>
      <c r="O822" s="222"/>
      <c r="P822" s="222"/>
      <c r="Q822" s="222"/>
      <c r="R822" s="222"/>
      <c r="S822" s="222"/>
      <c r="T822" s="223"/>
      <c r="AT822" s="224" t="s">
        <v>133</v>
      </c>
      <c r="AU822" s="224" t="s">
        <v>81</v>
      </c>
      <c r="AV822" s="13" t="s">
        <v>77</v>
      </c>
      <c r="AW822" s="13" t="s">
        <v>33</v>
      </c>
      <c r="AX822" s="13" t="s">
        <v>72</v>
      </c>
      <c r="AY822" s="224" t="s">
        <v>124</v>
      </c>
    </row>
    <row r="823" spans="2:65" s="11" customFormat="1" ht="11.25">
      <c r="B823" s="182"/>
      <c r="C823" s="183"/>
      <c r="D823" s="184" t="s">
        <v>133</v>
      </c>
      <c r="E823" s="185" t="s">
        <v>19</v>
      </c>
      <c r="F823" s="186" t="s">
        <v>77</v>
      </c>
      <c r="G823" s="183"/>
      <c r="H823" s="187">
        <v>1</v>
      </c>
      <c r="I823" s="188"/>
      <c r="J823" s="183"/>
      <c r="K823" s="183"/>
      <c r="L823" s="189"/>
      <c r="M823" s="190"/>
      <c r="N823" s="191"/>
      <c r="O823" s="191"/>
      <c r="P823" s="191"/>
      <c r="Q823" s="191"/>
      <c r="R823" s="191"/>
      <c r="S823" s="191"/>
      <c r="T823" s="192"/>
      <c r="AT823" s="193" t="s">
        <v>133</v>
      </c>
      <c r="AU823" s="193" t="s">
        <v>81</v>
      </c>
      <c r="AV823" s="11" t="s">
        <v>81</v>
      </c>
      <c r="AW823" s="11" t="s">
        <v>33</v>
      </c>
      <c r="AX823" s="11" t="s">
        <v>72</v>
      </c>
      <c r="AY823" s="193" t="s">
        <v>124</v>
      </c>
    </row>
    <row r="824" spans="2:65" s="12" customFormat="1" ht="11.25">
      <c r="B824" s="194"/>
      <c r="C824" s="195"/>
      <c r="D824" s="184" t="s">
        <v>133</v>
      </c>
      <c r="E824" s="196" t="s">
        <v>19</v>
      </c>
      <c r="F824" s="197" t="s">
        <v>150</v>
      </c>
      <c r="G824" s="195"/>
      <c r="H824" s="198">
        <v>2</v>
      </c>
      <c r="I824" s="199"/>
      <c r="J824" s="195"/>
      <c r="K824" s="195"/>
      <c r="L824" s="200"/>
      <c r="M824" s="201"/>
      <c r="N824" s="202"/>
      <c r="O824" s="202"/>
      <c r="P824" s="202"/>
      <c r="Q824" s="202"/>
      <c r="R824" s="202"/>
      <c r="S824" s="202"/>
      <c r="T824" s="203"/>
      <c r="AT824" s="204" t="s">
        <v>133</v>
      </c>
      <c r="AU824" s="204" t="s">
        <v>81</v>
      </c>
      <c r="AV824" s="12" t="s">
        <v>131</v>
      </c>
      <c r="AW824" s="12" t="s">
        <v>33</v>
      </c>
      <c r="AX824" s="12" t="s">
        <v>77</v>
      </c>
      <c r="AY824" s="204" t="s">
        <v>124</v>
      </c>
    </row>
    <row r="825" spans="2:65" s="1" customFormat="1" ht="16.5" customHeight="1">
      <c r="B825" s="34"/>
      <c r="C825" s="170" t="s">
        <v>1076</v>
      </c>
      <c r="D825" s="170" t="s">
        <v>126</v>
      </c>
      <c r="E825" s="171" t="s">
        <v>1077</v>
      </c>
      <c r="F825" s="172" t="s">
        <v>1078</v>
      </c>
      <c r="G825" s="173" t="s">
        <v>924</v>
      </c>
      <c r="H825" s="174">
        <v>4</v>
      </c>
      <c r="I825" s="175"/>
      <c r="J825" s="176">
        <f>ROUND(I825*H825,2)</f>
        <v>0</v>
      </c>
      <c r="K825" s="172" t="s">
        <v>130</v>
      </c>
      <c r="L825" s="38"/>
      <c r="M825" s="177" t="s">
        <v>19</v>
      </c>
      <c r="N825" s="178" t="s">
        <v>43</v>
      </c>
      <c r="O825" s="60"/>
      <c r="P825" s="179">
        <f>O825*H825</f>
        <v>0</v>
      </c>
      <c r="Q825" s="179">
        <v>0</v>
      </c>
      <c r="R825" s="179">
        <f>Q825*H825</f>
        <v>0</v>
      </c>
      <c r="S825" s="179">
        <v>0.155</v>
      </c>
      <c r="T825" s="180">
        <f>S825*H825</f>
        <v>0.62</v>
      </c>
      <c r="AR825" s="17" t="s">
        <v>205</v>
      </c>
      <c r="AT825" s="17" t="s">
        <v>126</v>
      </c>
      <c r="AU825" s="17" t="s">
        <v>81</v>
      </c>
      <c r="AY825" s="17" t="s">
        <v>124</v>
      </c>
      <c r="BE825" s="181">
        <f>IF(N825="základní",J825,0)</f>
        <v>0</v>
      </c>
      <c r="BF825" s="181">
        <f>IF(N825="snížená",J825,0)</f>
        <v>0</v>
      </c>
      <c r="BG825" s="181">
        <f>IF(N825="zákl. přenesená",J825,0)</f>
        <v>0</v>
      </c>
      <c r="BH825" s="181">
        <f>IF(N825="sníž. přenesená",J825,0)</f>
        <v>0</v>
      </c>
      <c r="BI825" s="181">
        <f>IF(N825="nulová",J825,0)</f>
        <v>0</v>
      </c>
      <c r="BJ825" s="17" t="s">
        <v>77</v>
      </c>
      <c r="BK825" s="181">
        <f>ROUND(I825*H825,2)</f>
        <v>0</v>
      </c>
      <c r="BL825" s="17" t="s">
        <v>205</v>
      </c>
      <c r="BM825" s="17" t="s">
        <v>1079</v>
      </c>
    </row>
    <row r="826" spans="2:65" s="1" customFormat="1" ht="16.5" customHeight="1">
      <c r="B826" s="34"/>
      <c r="C826" s="170" t="s">
        <v>1080</v>
      </c>
      <c r="D826" s="170" t="s">
        <v>126</v>
      </c>
      <c r="E826" s="171" t="s">
        <v>1081</v>
      </c>
      <c r="F826" s="172" t="s">
        <v>1082</v>
      </c>
      <c r="G826" s="173" t="s">
        <v>924</v>
      </c>
      <c r="H826" s="174">
        <v>15</v>
      </c>
      <c r="I826" s="175"/>
      <c r="J826" s="176">
        <f>ROUND(I826*H826,2)</f>
        <v>0</v>
      </c>
      <c r="K826" s="172" t="s">
        <v>130</v>
      </c>
      <c r="L826" s="38"/>
      <c r="M826" s="177" t="s">
        <v>19</v>
      </c>
      <c r="N826" s="178" t="s">
        <v>43</v>
      </c>
      <c r="O826" s="60"/>
      <c r="P826" s="179">
        <f>O826*H826</f>
        <v>0</v>
      </c>
      <c r="Q826" s="179">
        <v>0</v>
      </c>
      <c r="R826" s="179">
        <f>Q826*H826</f>
        <v>0</v>
      </c>
      <c r="S826" s="179">
        <v>1.4930000000000001E-2</v>
      </c>
      <c r="T826" s="180">
        <f>S826*H826</f>
        <v>0.22395000000000001</v>
      </c>
      <c r="AR826" s="17" t="s">
        <v>205</v>
      </c>
      <c r="AT826" s="17" t="s">
        <v>126</v>
      </c>
      <c r="AU826" s="17" t="s">
        <v>81</v>
      </c>
      <c r="AY826" s="17" t="s">
        <v>124</v>
      </c>
      <c r="BE826" s="181">
        <f>IF(N826="základní",J826,0)</f>
        <v>0</v>
      </c>
      <c r="BF826" s="181">
        <f>IF(N826="snížená",J826,0)</f>
        <v>0</v>
      </c>
      <c r="BG826" s="181">
        <f>IF(N826="zákl. přenesená",J826,0)</f>
        <v>0</v>
      </c>
      <c r="BH826" s="181">
        <f>IF(N826="sníž. přenesená",J826,0)</f>
        <v>0</v>
      </c>
      <c r="BI826" s="181">
        <f>IF(N826="nulová",J826,0)</f>
        <v>0</v>
      </c>
      <c r="BJ826" s="17" t="s">
        <v>77</v>
      </c>
      <c r="BK826" s="181">
        <f>ROUND(I826*H826,2)</f>
        <v>0</v>
      </c>
      <c r="BL826" s="17" t="s">
        <v>205</v>
      </c>
      <c r="BM826" s="17" t="s">
        <v>1083</v>
      </c>
    </row>
    <row r="827" spans="2:65" s="1" customFormat="1" ht="16.5" customHeight="1">
      <c r="B827" s="34"/>
      <c r="C827" s="170" t="s">
        <v>1084</v>
      </c>
      <c r="D827" s="170" t="s">
        <v>126</v>
      </c>
      <c r="E827" s="171" t="s">
        <v>1085</v>
      </c>
      <c r="F827" s="172" t="s">
        <v>1086</v>
      </c>
      <c r="G827" s="173" t="s">
        <v>924</v>
      </c>
      <c r="H827" s="174">
        <v>3</v>
      </c>
      <c r="I827" s="175"/>
      <c r="J827" s="176">
        <f>ROUND(I827*H827,2)</f>
        <v>0</v>
      </c>
      <c r="K827" s="172" t="s">
        <v>340</v>
      </c>
      <c r="L827" s="38"/>
      <c r="M827" s="177" t="s">
        <v>19</v>
      </c>
      <c r="N827" s="178" t="s">
        <v>43</v>
      </c>
      <c r="O827" s="60"/>
      <c r="P827" s="179">
        <f>O827*H827</f>
        <v>0</v>
      </c>
      <c r="Q827" s="179">
        <v>1.0659999999999999E-2</v>
      </c>
      <c r="R827" s="179">
        <f>Q827*H827</f>
        <v>3.1979999999999995E-2</v>
      </c>
      <c r="S827" s="179">
        <v>0</v>
      </c>
      <c r="T827" s="180">
        <f>S827*H827</f>
        <v>0</v>
      </c>
      <c r="AR827" s="17" t="s">
        <v>205</v>
      </c>
      <c r="AT827" s="17" t="s">
        <v>126</v>
      </c>
      <c r="AU827" s="17" t="s">
        <v>81</v>
      </c>
      <c r="AY827" s="17" t="s">
        <v>124</v>
      </c>
      <c r="BE827" s="181">
        <f>IF(N827="základní",J827,0)</f>
        <v>0</v>
      </c>
      <c r="BF827" s="181">
        <f>IF(N827="snížená",J827,0)</f>
        <v>0</v>
      </c>
      <c r="BG827" s="181">
        <f>IF(N827="zákl. přenesená",J827,0)</f>
        <v>0</v>
      </c>
      <c r="BH827" s="181">
        <f>IF(N827="sníž. přenesená",J827,0)</f>
        <v>0</v>
      </c>
      <c r="BI827" s="181">
        <f>IF(N827="nulová",J827,0)</f>
        <v>0</v>
      </c>
      <c r="BJ827" s="17" t="s">
        <v>77</v>
      </c>
      <c r="BK827" s="181">
        <f>ROUND(I827*H827,2)</f>
        <v>0</v>
      </c>
      <c r="BL827" s="17" t="s">
        <v>205</v>
      </c>
      <c r="BM827" s="17" t="s">
        <v>1087</v>
      </c>
    </row>
    <row r="828" spans="2:65" s="13" customFormat="1" ht="11.25">
      <c r="B828" s="215"/>
      <c r="C828" s="216"/>
      <c r="D828" s="184" t="s">
        <v>133</v>
      </c>
      <c r="E828" s="217" t="s">
        <v>19</v>
      </c>
      <c r="F828" s="218" t="s">
        <v>663</v>
      </c>
      <c r="G828" s="216"/>
      <c r="H828" s="217" t="s">
        <v>19</v>
      </c>
      <c r="I828" s="219"/>
      <c r="J828" s="216"/>
      <c r="K828" s="216"/>
      <c r="L828" s="220"/>
      <c r="M828" s="221"/>
      <c r="N828" s="222"/>
      <c r="O828" s="222"/>
      <c r="P828" s="222"/>
      <c r="Q828" s="222"/>
      <c r="R828" s="222"/>
      <c r="S828" s="222"/>
      <c r="T828" s="223"/>
      <c r="AT828" s="224" t="s">
        <v>133</v>
      </c>
      <c r="AU828" s="224" t="s">
        <v>81</v>
      </c>
      <c r="AV828" s="13" t="s">
        <v>77</v>
      </c>
      <c r="AW828" s="13" t="s">
        <v>33</v>
      </c>
      <c r="AX828" s="13" t="s">
        <v>72</v>
      </c>
      <c r="AY828" s="224" t="s">
        <v>124</v>
      </c>
    </row>
    <row r="829" spans="2:65" s="11" customFormat="1" ht="11.25">
      <c r="B829" s="182"/>
      <c r="C829" s="183"/>
      <c r="D829" s="184" t="s">
        <v>133</v>
      </c>
      <c r="E829" s="185" t="s">
        <v>19</v>
      </c>
      <c r="F829" s="186" t="s">
        <v>139</v>
      </c>
      <c r="G829" s="183"/>
      <c r="H829" s="187">
        <v>3</v>
      </c>
      <c r="I829" s="188"/>
      <c r="J829" s="183"/>
      <c r="K829" s="183"/>
      <c r="L829" s="189"/>
      <c r="M829" s="190"/>
      <c r="N829" s="191"/>
      <c r="O829" s="191"/>
      <c r="P829" s="191"/>
      <c r="Q829" s="191"/>
      <c r="R829" s="191"/>
      <c r="S829" s="191"/>
      <c r="T829" s="192"/>
      <c r="AT829" s="193" t="s">
        <v>133</v>
      </c>
      <c r="AU829" s="193" t="s">
        <v>81</v>
      </c>
      <c r="AV829" s="11" t="s">
        <v>81</v>
      </c>
      <c r="AW829" s="11" t="s">
        <v>33</v>
      </c>
      <c r="AX829" s="11" t="s">
        <v>77</v>
      </c>
      <c r="AY829" s="193" t="s">
        <v>124</v>
      </c>
    </row>
    <row r="830" spans="2:65" s="1" customFormat="1" ht="16.5" customHeight="1">
      <c r="B830" s="34"/>
      <c r="C830" s="170" t="s">
        <v>1088</v>
      </c>
      <c r="D830" s="170" t="s">
        <v>126</v>
      </c>
      <c r="E830" s="171" t="s">
        <v>1089</v>
      </c>
      <c r="F830" s="172" t="s">
        <v>1090</v>
      </c>
      <c r="G830" s="173" t="s">
        <v>924</v>
      </c>
      <c r="H830" s="174">
        <v>1</v>
      </c>
      <c r="I830" s="175"/>
      <c r="J830" s="176">
        <f>ROUND(I830*H830,2)</f>
        <v>0</v>
      </c>
      <c r="K830" s="172" t="s">
        <v>130</v>
      </c>
      <c r="L830" s="38"/>
      <c r="M830" s="177" t="s">
        <v>19</v>
      </c>
      <c r="N830" s="178" t="s">
        <v>43</v>
      </c>
      <c r="O830" s="60"/>
      <c r="P830" s="179">
        <f>O830*H830</f>
        <v>0</v>
      </c>
      <c r="Q830" s="179">
        <v>1.0659999999999999E-2</v>
      </c>
      <c r="R830" s="179">
        <f>Q830*H830</f>
        <v>1.0659999999999999E-2</v>
      </c>
      <c r="S830" s="179">
        <v>0</v>
      </c>
      <c r="T830" s="180">
        <f>S830*H830</f>
        <v>0</v>
      </c>
      <c r="AR830" s="17" t="s">
        <v>205</v>
      </c>
      <c r="AT830" s="17" t="s">
        <v>126</v>
      </c>
      <c r="AU830" s="17" t="s">
        <v>81</v>
      </c>
      <c r="AY830" s="17" t="s">
        <v>124</v>
      </c>
      <c r="BE830" s="181">
        <f>IF(N830="základní",J830,0)</f>
        <v>0</v>
      </c>
      <c r="BF830" s="181">
        <f>IF(N830="snížená",J830,0)</f>
        <v>0</v>
      </c>
      <c r="BG830" s="181">
        <f>IF(N830="zákl. přenesená",J830,0)</f>
        <v>0</v>
      </c>
      <c r="BH830" s="181">
        <f>IF(N830="sníž. přenesená",J830,0)</f>
        <v>0</v>
      </c>
      <c r="BI830" s="181">
        <f>IF(N830="nulová",J830,0)</f>
        <v>0</v>
      </c>
      <c r="BJ830" s="17" t="s">
        <v>77</v>
      </c>
      <c r="BK830" s="181">
        <f>ROUND(I830*H830,2)</f>
        <v>0</v>
      </c>
      <c r="BL830" s="17" t="s">
        <v>205</v>
      </c>
      <c r="BM830" s="17" t="s">
        <v>1091</v>
      </c>
    </row>
    <row r="831" spans="2:65" s="13" customFormat="1" ht="11.25">
      <c r="B831" s="215"/>
      <c r="C831" s="216"/>
      <c r="D831" s="184" t="s">
        <v>133</v>
      </c>
      <c r="E831" s="217" t="s">
        <v>19</v>
      </c>
      <c r="F831" s="218" t="s">
        <v>1092</v>
      </c>
      <c r="G831" s="216"/>
      <c r="H831" s="217" t="s">
        <v>19</v>
      </c>
      <c r="I831" s="219"/>
      <c r="J831" s="216"/>
      <c r="K831" s="216"/>
      <c r="L831" s="220"/>
      <c r="M831" s="221"/>
      <c r="N831" s="222"/>
      <c r="O831" s="222"/>
      <c r="P831" s="222"/>
      <c r="Q831" s="222"/>
      <c r="R831" s="222"/>
      <c r="S831" s="222"/>
      <c r="T831" s="223"/>
      <c r="AT831" s="224" t="s">
        <v>133</v>
      </c>
      <c r="AU831" s="224" t="s">
        <v>81</v>
      </c>
      <c r="AV831" s="13" t="s">
        <v>77</v>
      </c>
      <c r="AW831" s="13" t="s">
        <v>33</v>
      </c>
      <c r="AX831" s="13" t="s">
        <v>72</v>
      </c>
      <c r="AY831" s="224" t="s">
        <v>124</v>
      </c>
    </row>
    <row r="832" spans="2:65" s="11" customFormat="1" ht="11.25">
      <c r="B832" s="182"/>
      <c r="C832" s="183"/>
      <c r="D832" s="184" t="s">
        <v>133</v>
      </c>
      <c r="E832" s="185" t="s">
        <v>19</v>
      </c>
      <c r="F832" s="186" t="s">
        <v>77</v>
      </c>
      <c r="G832" s="183"/>
      <c r="H832" s="187">
        <v>1</v>
      </c>
      <c r="I832" s="188"/>
      <c r="J832" s="183"/>
      <c r="K832" s="183"/>
      <c r="L832" s="189"/>
      <c r="M832" s="190"/>
      <c r="N832" s="191"/>
      <c r="O832" s="191"/>
      <c r="P832" s="191"/>
      <c r="Q832" s="191"/>
      <c r="R832" s="191"/>
      <c r="S832" s="191"/>
      <c r="T832" s="192"/>
      <c r="AT832" s="193" t="s">
        <v>133</v>
      </c>
      <c r="AU832" s="193" t="s">
        <v>81</v>
      </c>
      <c r="AV832" s="11" t="s">
        <v>81</v>
      </c>
      <c r="AW832" s="11" t="s">
        <v>33</v>
      </c>
      <c r="AX832" s="11" t="s">
        <v>77</v>
      </c>
      <c r="AY832" s="193" t="s">
        <v>124</v>
      </c>
    </row>
    <row r="833" spans="2:65" s="1" customFormat="1" ht="16.5" customHeight="1">
      <c r="B833" s="34"/>
      <c r="C833" s="170" t="s">
        <v>1093</v>
      </c>
      <c r="D833" s="170" t="s">
        <v>126</v>
      </c>
      <c r="E833" s="171" t="s">
        <v>1094</v>
      </c>
      <c r="F833" s="172" t="s">
        <v>1095</v>
      </c>
      <c r="G833" s="173" t="s">
        <v>924</v>
      </c>
      <c r="H833" s="174">
        <v>1</v>
      </c>
      <c r="I833" s="175"/>
      <c r="J833" s="176">
        <f>ROUND(I833*H833,2)</f>
        <v>0</v>
      </c>
      <c r="K833" s="172" t="s">
        <v>130</v>
      </c>
      <c r="L833" s="38"/>
      <c r="M833" s="177" t="s">
        <v>19</v>
      </c>
      <c r="N833" s="178" t="s">
        <v>43</v>
      </c>
      <c r="O833" s="60"/>
      <c r="P833" s="179">
        <f>O833*H833</f>
        <v>0</v>
      </c>
      <c r="Q833" s="179">
        <v>6.6E-4</v>
      </c>
      <c r="R833" s="179">
        <f>Q833*H833</f>
        <v>6.6E-4</v>
      </c>
      <c r="S833" s="179">
        <v>0</v>
      </c>
      <c r="T833" s="180">
        <f>S833*H833</f>
        <v>0</v>
      </c>
      <c r="AR833" s="17" t="s">
        <v>205</v>
      </c>
      <c r="AT833" s="17" t="s">
        <v>126</v>
      </c>
      <c r="AU833" s="17" t="s">
        <v>81</v>
      </c>
      <c r="AY833" s="17" t="s">
        <v>124</v>
      </c>
      <c r="BE833" s="181">
        <f>IF(N833="základní",J833,0)</f>
        <v>0</v>
      </c>
      <c r="BF833" s="181">
        <f>IF(N833="snížená",J833,0)</f>
        <v>0</v>
      </c>
      <c r="BG833" s="181">
        <f>IF(N833="zákl. přenesená",J833,0)</f>
        <v>0</v>
      </c>
      <c r="BH833" s="181">
        <f>IF(N833="sníž. přenesená",J833,0)</f>
        <v>0</v>
      </c>
      <c r="BI833" s="181">
        <f>IF(N833="nulová",J833,0)</f>
        <v>0</v>
      </c>
      <c r="BJ833" s="17" t="s">
        <v>77</v>
      </c>
      <c r="BK833" s="181">
        <f>ROUND(I833*H833,2)</f>
        <v>0</v>
      </c>
      <c r="BL833" s="17" t="s">
        <v>205</v>
      </c>
      <c r="BM833" s="17" t="s">
        <v>1096</v>
      </c>
    </row>
    <row r="834" spans="2:65" s="13" customFormat="1" ht="11.25">
      <c r="B834" s="215"/>
      <c r="C834" s="216"/>
      <c r="D834" s="184" t="s">
        <v>133</v>
      </c>
      <c r="E834" s="217" t="s">
        <v>19</v>
      </c>
      <c r="F834" s="218" t="s">
        <v>1097</v>
      </c>
      <c r="G834" s="216"/>
      <c r="H834" s="217" t="s">
        <v>19</v>
      </c>
      <c r="I834" s="219"/>
      <c r="J834" s="216"/>
      <c r="K834" s="216"/>
      <c r="L834" s="220"/>
      <c r="M834" s="221"/>
      <c r="N834" s="222"/>
      <c r="O834" s="222"/>
      <c r="P834" s="222"/>
      <c r="Q834" s="222"/>
      <c r="R834" s="222"/>
      <c r="S834" s="222"/>
      <c r="T834" s="223"/>
      <c r="AT834" s="224" t="s">
        <v>133</v>
      </c>
      <c r="AU834" s="224" t="s">
        <v>81</v>
      </c>
      <c r="AV834" s="13" t="s">
        <v>77</v>
      </c>
      <c r="AW834" s="13" t="s">
        <v>33</v>
      </c>
      <c r="AX834" s="13" t="s">
        <v>72</v>
      </c>
      <c r="AY834" s="224" t="s">
        <v>124</v>
      </c>
    </row>
    <row r="835" spans="2:65" s="11" customFormat="1" ht="11.25">
      <c r="B835" s="182"/>
      <c r="C835" s="183"/>
      <c r="D835" s="184" t="s">
        <v>133</v>
      </c>
      <c r="E835" s="185" t="s">
        <v>19</v>
      </c>
      <c r="F835" s="186" t="s">
        <v>77</v>
      </c>
      <c r="G835" s="183"/>
      <c r="H835" s="187">
        <v>1</v>
      </c>
      <c r="I835" s="188"/>
      <c r="J835" s="183"/>
      <c r="K835" s="183"/>
      <c r="L835" s="189"/>
      <c r="M835" s="190"/>
      <c r="N835" s="191"/>
      <c r="O835" s="191"/>
      <c r="P835" s="191"/>
      <c r="Q835" s="191"/>
      <c r="R835" s="191"/>
      <c r="S835" s="191"/>
      <c r="T835" s="192"/>
      <c r="AT835" s="193" t="s">
        <v>133</v>
      </c>
      <c r="AU835" s="193" t="s">
        <v>81</v>
      </c>
      <c r="AV835" s="11" t="s">
        <v>81</v>
      </c>
      <c r="AW835" s="11" t="s">
        <v>33</v>
      </c>
      <c r="AX835" s="11" t="s">
        <v>77</v>
      </c>
      <c r="AY835" s="193" t="s">
        <v>124</v>
      </c>
    </row>
    <row r="836" spans="2:65" s="1" customFormat="1" ht="16.5" customHeight="1">
      <c r="B836" s="34"/>
      <c r="C836" s="205" t="s">
        <v>1098</v>
      </c>
      <c r="D836" s="205" t="s">
        <v>218</v>
      </c>
      <c r="E836" s="206" t="s">
        <v>1099</v>
      </c>
      <c r="F836" s="207" t="s">
        <v>1100</v>
      </c>
      <c r="G836" s="208" t="s">
        <v>335</v>
      </c>
      <c r="H836" s="209">
        <v>1</v>
      </c>
      <c r="I836" s="210"/>
      <c r="J836" s="211">
        <f>ROUND(I836*H836,2)</f>
        <v>0</v>
      </c>
      <c r="K836" s="207" t="s">
        <v>130</v>
      </c>
      <c r="L836" s="212"/>
      <c r="M836" s="213" t="s">
        <v>19</v>
      </c>
      <c r="N836" s="214" t="s">
        <v>43</v>
      </c>
      <c r="O836" s="60"/>
      <c r="P836" s="179">
        <f>O836*H836</f>
        <v>0</v>
      </c>
      <c r="Q836" s="179">
        <v>0.01</v>
      </c>
      <c r="R836" s="179">
        <f>Q836*H836</f>
        <v>0.01</v>
      </c>
      <c r="S836" s="179">
        <v>0</v>
      </c>
      <c r="T836" s="180">
        <f>S836*H836</f>
        <v>0</v>
      </c>
      <c r="AR836" s="17" t="s">
        <v>290</v>
      </c>
      <c r="AT836" s="17" t="s">
        <v>218</v>
      </c>
      <c r="AU836" s="17" t="s">
        <v>81</v>
      </c>
      <c r="AY836" s="17" t="s">
        <v>124</v>
      </c>
      <c r="BE836" s="181">
        <f>IF(N836="základní",J836,0)</f>
        <v>0</v>
      </c>
      <c r="BF836" s="181">
        <f>IF(N836="snížená",J836,0)</f>
        <v>0</v>
      </c>
      <c r="BG836" s="181">
        <f>IF(N836="zákl. přenesená",J836,0)</f>
        <v>0</v>
      </c>
      <c r="BH836" s="181">
        <f>IF(N836="sníž. přenesená",J836,0)</f>
        <v>0</v>
      </c>
      <c r="BI836" s="181">
        <f>IF(N836="nulová",J836,0)</f>
        <v>0</v>
      </c>
      <c r="BJ836" s="17" t="s">
        <v>77</v>
      </c>
      <c r="BK836" s="181">
        <f>ROUND(I836*H836,2)</f>
        <v>0</v>
      </c>
      <c r="BL836" s="17" t="s">
        <v>205</v>
      </c>
      <c r="BM836" s="17" t="s">
        <v>1101</v>
      </c>
    </row>
    <row r="837" spans="2:65" s="1" customFormat="1" ht="16.5" customHeight="1">
      <c r="B837" s="34"/>
      <c r="C837" s="170" t="s">
        <v>1102</v>
      </c>
      <c r="D837" s="170" t="s">
        <v>126</v>
      </c>
      <c r="E837" s="171" t="s">
        <v>1103</v>
      </c>
      <c r="F837" s="172" t="s">
        <v>1104</v>
      </c>
      <c r="G837" s="173" t="s">
        <v>924</v>
      </c>
      <c r="H837" s="174">
        <v>3</v>
      </c>
      <c r="I837" s="175"/>
      <c r="J837" s="176">
        <f>ROUND(I837*H837,2)</f>
        <v>0</v>
      </c>
      <c r="K837" s="172" t="s">
        <v>130</v>
      </c>
      <c r="L837" s="38"/>
      <c r="M837" s="177" t="s">
        <v>19</v>
      </c>
      <c r="N837" s="178" t="s">
        <v>43</v>
      </c>
      <c r="O837" s="60"/>
      <c r="P837" s="179">
        <f>O837*H837</f>
        <v>0</v>
      </c>
      <c r="Q837" s="179">
        <v>4.9899999999999996E-3</v>
      </c>
      <c r="R837" s="179">
        <f>Q837*H837</f>
        <v>1.4969999999999999E-2</v>
      </c>
      <c r="S837" s="179">
        <v>0</v>
      </c>
      <c r="T837" s="180">
        <f>S837*H837</f>
        <v>0</v>
      </c>
      <c r="AR837" s="17" t="s">
        <v>205</v>
      </c>
      <c r="AT837" s="17" t="s">
        <v>126</v>
      </c>
      <c r="AU837" s="17" t="s">
        <v>81</v>
      </c>
      <c r="AY837" s="17" t="s">
        <v>124</v>
      </c>
      <c r="BE837" s="181">
        <f>IF(N837="základní",J837,0)</f>
        <v>0</v>
      </c>
      <c r="BF837" s="181">
        <f>IF(N837="snížená",J837,0)</f>
        <v>0</v>
      </c>
      <c r="BG837" s="181">
        <f>IF(N837="zákl. přenesená",J837,0)</f>
        <v>0</v>
      </c>
      <c r="BH837" s="181">
        <f>IF(N837="sníž. přenesená",J837,0)</f>
        <v>0</v>
      </c>
      <c r="BI837" s="181">
        <f>IF(N837="nulová",J837,0)</f>
        <v>0</v>
      </c>
      <c r="BJ837" s="17" t="s">
        <v>77</v>
      </c>
      <c r="BK837" s="181">
        <f>ROUND(I837*H837,2)</f>
        <v>0</v>
      </c>
      <c r="BL837" s="17" t="s">
        <v>205</v>
      </c>
      <c r="BM837" s="17" t="s">
        <v>1105</v>
      </c>
    </row>
    <row r="838" spans="2:65" s="1" customFormat="1" ht="16.5" customHeight="1">
      <c r="B838" s="34"/>
      <c r="C838" s="205" t="s">
        <v>1106</v>
      </c>
      <c r="D838" s="205" t="s">
        <v>218</v>
      </c>
      <c r="E838" s="206" t="s">
        <v>1107</v>
      </c>
      <c r="F838" s="207" t="s">
        <v>1108</v>
      </c>
      <c r="G838" s="208" t="s">
        <v>335</v>
      </c>
      <c r="H838" s="209">
        <v>2</v>
      </c>
      <c r="I838" s="210"/>
      <c r="J838" s="211">
        <f>ROUND(I838*H838,2)</f>
        <v>0</v>
      </c>
      <c r="K838" s="207" t="s">
        <v>340</v>
      </c>
      <c r="L838" s="212"/>
      <c r="M838" s="213" t="s">
        <v>19</v>
      </c>
      <c r="N838" s="214" t="s">
        <v>43</v>
      </c>
      <c r="O838" s="60"/>
      <c r="P838" s="179">
        <f>O838*H838</f>
        <v>0</v>
      </c>
      <c r="Q838" s="179">
        <v>0</v>
      </c>
      <c r="R838" s="179">
        <f>Q838*H838</f>
        <v>0</v>
      </c>
      <c r="S838" s="179">
        <v>0</v>
      </c>
      <c r="T838" s="180">
        <f>S838*H838</f>
        <v>0</v>
      </c>
      <c r="AR838" s="17" t="s">
        <v>290</v>
      </c>
      <c r="AT838" s="17" t="s">
        <v>218</v>
      </c>
      <c r="AU838" s="17" t="s">
        <v>81</v>
      </c>
      <c r="AY838" s="17" t="s">
        <v>124</v>
      </c>
      <c r="BE838" s="181">
        <f>IF(N838="základní",J838,0)</f>
        <v>0</v>
      </c>
      <c r="BF838" s="181">
        <f>IF(N838="snížená",J838,0)</f>
        <v>0</v>
      </c>
      <c r="BG838" s="181">
        <f>IF(N838="zákl. přenesená",J838,0)</f>
        <v>0</v>
      </c>
      <c r="BH838" s="181">
        <f>IF(N838="sníž. přenesená",J838,0)</f>
        <v>0</v>
      </c>
      <c r="BI838" s="181">
        <f>IF(N838="nulová",J838,0)</f>
        <v>0</v>
      </c>
      <c r="BJ838" s="17" t="s">
        <v>77</v>
      </c>
      <c r="BK838" s="181">
        <f>ROUND(I838*H838,2)</f>
        <v>0</v>
      </c>
      <c r="BL838" s="17" t="s">
        <v>205</v>
      </c>
      <c r="BM838" s="17" t="s">
        <v>1109</v>
      </c>
    </row>
    <row r="839" spans="2:65" s="13" customFormat="1" ht="11.25">
      <c r="B839" s="215"/>
      <c r="C839" s="216"/>
      <c r="D839" s="184" t="s">
        <v>133</v>
      </c>
      <c r="E839" s="217" t="s">
        <v>19</v>
      </c>
      <c r="F839" s="218" t="s">
        <v>663</v>
      </c>
      <c r="G839" s="216"/>
      <c r="H839" s="217" t="s">
        <v>19</v>
      </c>
      <c r="I839" s="219"/>
      <c r="J839" s="216"/>
      <c r="K839" s="216"/>
      <c r="L839" s="220"/>
      <c r="M839" s="221"/>
      <c r="N839" s="222"/>
      <c r="O839" s="222"/>
      <c r="P839" s="222"/>
      <c r="Q839" s="222"/>
      <c r="R839" s="222"/>
      <c r="S839" s="222"/>
      <c r="T839" s="223"/>
      <c r="AT839" s="224" t="s">
        <v>133</v>
      </c>
      <c r="AU839" s="224" t="s">
        <v>81</v>
      </c>
      <c r="AV839" s="13" t="s">
        <v>77</v>
      </c>
      <c r="AW839" s="13" t="s">
        <v>33</v>
      </c>
      <c r="AX839" s="13" t="s">
        <v>72</v>
      </c>
      <c r="AY839" s="224" t="s">
        <v>124</v>
      </c>
    </row>
    <row r="840" spans="2:65" s="11" customFormat="1" ht="11.25">
      <c r="B840" s="182"/>
      <c r="C840" s="183"/>
      <c r="D840" s="184" t="s">
        <v>133</v>
      </c>
      <c r="E840" s="185" t="s">
        <v>19</v>
      </c>
      <c r="F840" s="186" t="s">
        <v>81</v>
      </c>
      <c r="G840" s="183"/>
      <c r="H840" s="187">
        <v>2</v>
      </c>
      <c r="I840" s="188"/>
      <c r="J840" s="183"/>
      <c r="K840" s="183"/>
      <c r="L840" s="189"/>
      <c r="M840" s="190"/>
      <c r="N840" s="191"/>
      <c r="O840" s="191"/>
      <c r="P840" s="191"/>
      <c r="Q840" s="191"/>
      <c r="R840" s="191"/>
      <c r="S840" s="191"/>
      <c r="T840" s="192"/>
      <c r="AT840" s="193" t="s">
        <v>133</v>
      </c>
      <c r="AU840" s="193" t="s">
        <v>81</v>
      </c>
      <c r="AV840" s="11" t="s">
        <v>81</v>
      </c>
      <c r="AW840" s="11" t="s">
        <v>33</v>
      </c>
      <c r="AX840" s="11" t="s">
        <v>77</v>
      </c>
      <c r="AY840" s="193" t="s">
        <v>124</v>
      </c>
    </row>
    <row r="841" spans="2:65" s="1" customFormat="1" ht="16.5" customHeight="1">
      <c r="B841" s="34"/>
      <c r="C841" s="205" t="s">
        <v>1110</v>
      </c>
      <c r="D841" s="205" t="s">
        <v>218</v>
      </c>
      <c r="E841" s="206" t="s">
        <v>1111</v>
      </c>
      <c r="F841" s="207" t="s">
        <v>1112</v>
      </c>
      <c r="G841" s="208" t="s">
        <v>335</v>
      </c>
      <c r="H841" s="209">
        <v>1</v>
      </c>
      <c r="I841" s="210"/>
      <c r="J841" s="211">
        <f>ROUND(I841*H841,2)</f>
        <v>0</v>
      </c>
      <c r="K841" s="207" t="s">
        <v>340</v>
      </c>
      <c r="L841" s="212"/>
      <c r="M841" s="213" t="s">
        <v>19</v>
      </c>
      <c r="N841" s="214" t="s">
        <v>43</v>
      </c>
      <c r="O841" s="60"/>
      <c r="P841" s="179">
        <f>O841*H841</f>
        <v>0</v>
      </c>
      <c r="Q841" s="179">
        <v>0</v>
      </c>
      <c r="R841" s="179">
        <f>Q841*H841</f>
        <v>0</v>
      </c>
      <c r="S841" s="179">
        <v>0</v>
      </c>
      <c r="T841" s="180">
        <f>S841*H841</f>
        <v>0</v>
      </c>
      <c r="AR841" s="17" t="s">
        <v>290</v>
      </c>
      <c r="AT841" s="17" t="s">
        <v>218</v>
      </c>
      <c r="AU841" s="17" t="s">
        <v>81</v>
      </c>
      <c r="AY841" s="17" t="s">
        <v>124</v>
      </c>
      <c r="BE841" s="181">
        <f>IF(N841="základní",J841,0)</f>
        <v>0</v>
      </c>
      <c r="BF841" s="181">
        <f>IF(N841="snížená",J841,0)</f>
        <v>0</v>
      </c>
      <c r="BG841" s="181">
        <f>IF(N841="zákl. přenesená",J841,0)</f>
        <v>0</v>
      </c>
      <c r="BH841" s="181">
        <f>IF(N841="sníž. přenesená",J841,0)</f>
        <v>0</v>
      </c>
      <c r="BI841" s="181">
        <f>IF(N841="nulová",J841,0)</f>
        <v>0</v>
      </c>
      <c r="BJ841" s="17" t="s">
        <v>77</v>
      </c>
      <c r="BK841" s="181">
        <f>ROUND(I841*H841,2)</f>
        <v>0</v>
      </c>
      <c r="BL841" s="17" t="s">
        <v>205</v>
      </c>
      <c r="BM841" s="17" t="s">
        <v>1113</v>
      </c>
    </row>
    <row r="842" spans="2:65" s="13" customFormat="1" ht="11.25">
      <c r="B842" s="215"/>
      <c r="C842" s="216"/>
      <c r="D842" s="184" t="s">
        <v>133</v>
      </c>
      <c r="E842" s="217" t="s">
        <v>19</v>
      </c>
      <c r="F842" s="218" t="s">
        <v>663</v>
      </c>
      <c r="G842" s="216"/>
      <c r="H842" s="217" t="s">
        <v>19</v>
      </c>
      <c r="I842" s="219"/>
      <c r="J842" s="216"/>
      <c r="K842" s="216"/>
      <c r="L842" s="220"/>
      <c r="M842" s="221"/>
      <c r="N842" s="222"/>
      <c r="O842" s="222"/>
      <c r="P842" s="222"/>
      <c r="Q842" s="222"/>
      <c r="R842" s="222"/>
      <c r="S842" s="222"/>
      <c r="T842" s="223"/>
      <c r="AT842" s="224" t="s">
        <v>133</v>
      </c>
      <c r="AU842" s="224" t="s">
        <v>81</v>
      </c>
      <c r="AV842" s="13" t="s">
        <v>77</v>
      </c>
      <c r="AW842" s="13" t="s">
        <v>33</v>
      </c>
      <c r="AX842" s="13" t="s">
        <v>72</v>
      </c>
      <c r="AY842" s="224" t="s">
        <v>124</v>
      </c>
    </row>
    <row r="843" spans="2:65" s="11" customFormat="1" ht="11.25">
      <c r="B843" s="182"/>
      <c r="C843" s="183"/>
      <c r="D843" s="184" t="s">
        <v>133</v>
      </c>
      <c r="E843" s="185" t="s">
        <v>19</v>
      </c>
      <c r="F843" s="186" t="s">
        <v>77</v>
      </c>
      <c r="G843" s="183"/>
      <c r="H843" s="187">
        <v>1</v>
      </c>
      <c r="I843" s="188"/>
      <c r="J843" s="183"/>
      <c r="K843" s="183"/>
      <c r="L843" s="189"/>
      <c r="M843" s="190"/>
      <c r="N843" s="191"/>
      <c r="O843" s="191"/>
      <c r="P843" s="191"/>
      <c r="Q843" s="191"/>
      <c r="R843" s="191"/>
      <c r="S843" s="191"/>
      <c r="T843" s="192"/>
      <c r="AT843" s="193" t="s">
        <v>133</v>
      </c>
      <c r="AU843" s="193" t="s">
        <v>81</v>
      </c>
      <c r="AV843" s="11" t="s">
        <v>81</v>
      </c>
      <c r="AW843" s="11" t="s">
        <v>33</v>
      </c>
      <c r="AX843" s="11" t="s">
        <v>77</v>
      </c>
      <c r="AY843" s="193" t="s">
        <v>124</v>
      </c>
    </row>
    <row r="844" spans="2:65" s="1" customFormat="1" ht="16.5" customHeight="1">
      <c r="B844" s="34"/>
      <c r="C844" s="170" t="s">
        <v>1114</v>
      </c>
      <c r="D844" s="170" t="s">
        <v>126</v>
      </c>
      <c r="E844" s="171" t="s">
        <v>1115</v>
      </c>
      <c r="F844" s="172" t="s">
        <v>1116</v>
      </c>
      <c r="G844" s="173" t="s">
        <v>924</v>
      </c>
      <c r="H844" s="174">
        <v>2</v>
      </c>
      <c r="I844" s="175"/>
      <c r="J844" s="176">
        <f>ROUND(I844*H844,2)</f>
        <v>0</v>
      </c>
      <c r="K844" s="172" t="s">
        <v>130</v>
      </c>
      <c r="L844" s="38"/>
      <c r="M844" s="177" t="s">
        <v>19</v>
      </c>
      <c r="N844" s="178" t="s">
        <v>43</v>
      </c>
      <c r="O844" s="60"/>
      <c r="P844" s="179">
        <f>O844*H844</f>
        <v>0</v>
      </c>
      <c r="Q844" s="179">
        <v>5.7600000000000004E-3</v>
      </c>
      <c r="R844" s="179">
        <f>Q844*H844</f>
        <v>1.1520000000000001E-2</v>
      </c>
      <c r="S844" s="179">
        <v>0</v>
      </c>
      <c r="T844" s="180">
        <f>S844*H844</f>
        <v>0</v>
      </c>
      <c r="AR844" s="17" t="s">
        <v>205</v>
      </c>
      <c r="AT844" s="17" t="s">
        <v>126</v>
      </c>
      <c r="AU844" s="17" t="s">
        <v>81</v>
      </c>
      <c r="AY844" s="17" t="s">
        <v>124</v>
      </c>
      <c r="BE844" s="181">
        <f>IF(N844="základní",J844,0)</f>
        <v>0</v>
      </c>
      <c r="BF844" s="181">
        <f>IF(N844="snížená",J844,0)</f>
        <v>0</v>
      </c>
      <c r="BG844" s="181">
        <f>IF(N844="zákl. přenesená",J844,0)</f>
        <v>0</v>
      </c>
      <c r="BH844" s="181">
        <f>IF(N844="sníž. přenesená",J844,0)</f>
        <v>0</v>
      </c>
      <c r="BI844" s="181">
        <f>IF(N844="nulová",J844,0)</f>
        <v>0</v>
      </c>
      <c r="BJ844" s="17" t="s">
        <v>77</v>
      </c>
      <c r="BK844" s="181">
        <f>ROUND(I844*H844,2)</f>
        <v>0</v>
      </c>
      <c r="BL844" s="17" t="s">
        <v>205</v>
      </c>
      <c r="BM844" s="17" t="s">
        <v>1117</v>
      </c>
    </row>
    <row r="845" spans="2:65" s="11" customFormat="1" ht="11.25">
      <c r="B845" s="182"/>
      <c r="C845" s="183"/>
      <c r="D845" s="184" t="s">
        <v>133</v>
      </c>
      <c r="E845" s="185" t="s">
        <v>19</v>
      </c>
      <c r="F845" s="186" t="s">
        <v>81</v>
      </c>
      <c r="G845" s="183"/>
      <c r="H845" s="187">
        <v>2</v>
      </c>
      <c r="I845" s="188"/>
      <c r="J845" s="183"/>
      <c r="K845" s="183"/>
      <c r="L845" s="189"/>
      <c r="M845" s="190"/>
      <c r="N845" s="191"/>
      <c r="O845" s="191"/>
      <c r="P845" s="191"/>
      <c r="Q845" s="191"/>
      <c r="R845" s="191"/>
      <c r="S845" s="191"/>
      <c r="T845" s="192"/>
      <c r="AT845" s="193" t="s">
        <v>133</v>
      </c>
      <c r="AU845" s="193" t="s">
        <v>81</v>
      </c>
      <c r="AV845" s="11" t="s">
        <v>81</v>
      </c>
      <c r="AW845" s="11" t="s">
        <v>33</v>
      </c>
      <c r="AX845" s="11" t="s">
        <v>77</v>
      </c>
      <c r="AY845" s="193" t="s">
        <v>124</v>
      </c>
    </row>
    <row r="846" spans="2:65" s="1" customFormat="1" ht="16.5" customHeight="1">
      <c r="B846" s="34"/>
      <c r="C846" s="205" t="s">
        <v>1118</v>
      </c>
      <c r="D846" s="205" t="s">
        <v>218</v>
      </c>
      <c r="E846" s="206" t="s">
        <v>1119</v>
      </c>
      <c r="F846" s="207" t="s">
        <v>1120</v>
      </c>
      <c r="G846" s="208" t="s">
        <v>335</v>
      </c>
      <c r="H846" s="209">
        <v>1</v>
      </c>
      <c r="I846" s="210"/>
      <c r="J846" s="211">
        <f>ROUND(I846*H846,2)</f>
        <v>0</v>
      </c>
      <c r="K846" s="207" t="s">
        <v>130</v>
      </c>
      <c r="L846" s="212"/>
      <c r="M846" s="213" t="s">
        <v>19</v>
      </c>
      <c r="N846" s="214" t="s">
        <v>43</v>
      </c>
      <c r="O846" s="60"/>
      <c r="P846" s="179">
        <f>O846*H846</f>
        <v>0</v>
      </c>
      <c r="Q846" s="179">
        <v>6.7000000000000004E-2</v>
      </c>
      <c r="R846" s="179">
        <f>Q846*H846</f>
        <v>6.7000000000000004E-2</v>
      </c>
      <c r="S846" s="179">
        <v>0</v>
      </c>
      <c r="T846" s="180">
        <f>S846*H846</f>
        <v>0</v>
      </c>
      <c r="AR846" s="17" t="s">
        <v>290</v>
      </c>
      <c r="AT846" s="17" t="s">
        <v>218</v>
      </c>
      <c r="AU846" s="17" t="s">
        <v>81</v>
      </c>
      <c r="AY846" s="17" t="s">
        <v>124</v>
      </c>
      <c r="BE846" s="181">
        <f>IF(N846="základní",J846,0)</f>
        <v>0</v>
      </c>
      <c r="BF846" s="181">
        <f>IF(N846="snížená",J846,0)</f>
        <v>0</v>
      </c>
      <c r="BG846" s="181">
        <f>IF(N846="zákl. přenesená",J846,0)</f>
        <v>0</v>
      </c>
      <c r="BH846" s="181">
        <f>IF(N846="sníž. přenesená",J846,0)</f>
        <v>0</v>
      </c>
      <c r="BI846" s="181">
        <f>IF(N846="nulová",J846,0)</f>
        <v>0</v>
      </c>
      <c r="BJ846" s="17" t="s">
        <v>77</v>
      </c>
      <c r="BK846" s="181">
        <f>ROUND(I846*H846,2)</f>
        <v>0</v>
      </c>
      <c r="BL846" s="17" t="s">
        <v>205</v>
      </c>
      <c r="BM846" s="17" t="s">
        <v>1121</v>
      </c>
    </row>
    <row r="847" spans="2:65" s="13" customFormat="1" ht="11.25">
      <c r="B847" s="215"/>
      <c r="C847" s="216"/>
      <c r="D847" s="184" t="s">
        <v>133</v>
      </c>
      <c r="E847" s="217" t="s">
        <v>19</v>
      </c>
      <c r="F847" s="218" t="s">
        <v>1122</v>
      </c>
      <c r="G847" s="216"/>
      <c r="H847" s="217" t="s">
        <v>19</v>
      </c>
      <c r="I847" s="219"/>
      <c r="J847" s="216"/>
      <c r="K847" s="216"/>
      <c r="L847" s="220"/>
      <c r="M847" s="221"/>
      <c r="N847" s="222"/>
      <c r="O847" s="222"/>
      <c r="P847" s="222"/>
      <c r="Q847" s="222"/>
      <c r="R847" s="222"/>
      <c r="S847" s="222"/>
      <c r="T847" s="223"/>
      <c r="AT847" s="224" t="s">
        <v>133</v>
      </c>
      <c r="AU847" s="224" t="s">
        <v>81</v>
      </c>
      <c r="AV847" s="13" t="s">
        <v>77</v>
      </c>
      <c r="AW847" s="13" t="s">
        <v>33</v>
      </c>
      <c r="AX847" s="13" t="s">
        <v>72</v>
      </c>
      <c r="AY847" s="224" t="s">
        <v>124</v>
      </c>
    </row>
    <row r="848" spans="2:65" s="11" customFormat="1" ht="11.25">
      <c r="B848" s="182"/>
      <c r="C848" s="183"/>
      <c r="D848" s="184" t="s">
        <v>133</v>
      </c>
      <c r="E848" s="185" t="s">
        <v>19</v>
      </c>
      <c r="F848" s="186" t="s">
        <v>77</v>
      </c>
      <c r="G848" s="183"/>
      <c r="H848" s="187">
        <v>1</v>
      </c>
      <c r="I848" s="188"/>
      <c r="J848" s="183"/>
      <c r="K848" s="183"/>
      <c r="L848" s="189"/>
      <c r="M848" s="190"/>
      <c r="N848" s="191"/>
      <c r="O848" s="191"/>
      <c r="P848" s="191"/>
      <c r="Q848" s="191"/>
      <c r="R848" s="191"/>
      <c r="S848" s="191"/>
      <c r="T848" s="192"/>
      <c r="AT848" s="193" t="s">
        <v>133</v>
      </c>
      <c r="AU848" s="193" t="s">
        <v>81</v>
      </c>
      <c r="AV848" s="11" t="s">
        <v>81</v>
      </c>
      <c r="AW848" s="11" t="s">
        <v>33</v>
      </c>
      <c r="AX848" s="11" t="s">
        <v>77</v>
      </c>
      <c r="AY848" s="193" t="s">
        <v>124</v>
      </c>
    </row>
    <row r="849" spans="2:65" s="1" customFormat="1" ht="16.5" customHeight="1">
      <c r="B849" s="34"/>
      <c r="C849" s="205" t="s">
        <v>1123</v>
      </c>
      <c r="D849" s="205" t="s">
        <v>218</v>
      </c>
      <c r="E849" s="206" t="s">
        <v>1124</v>
      </c>
      <c r="F849" s="207" t="s">
        <v>1125</v>
      </c>
      <c r="G849" s="208" t="s">
        <v>335</v>
      </c>
      <c r="H849" s="209">
        <v>1</v>
      </c>
      <c r="I849" s="210"/>
      <c r="J849" s="211">
        <f>ROUND(I849*H849,2)</f>
        <v>0</v>
      </c>
      <c r="K849" s="207" t="s">
        <v>340</v>
      </c>
      <c r="L849" s="212"/>
      <c r="M849" s="213" t="s">
        <v>19</v>
      </c>
      <c r="N849" s="214" t="s">
        <v>43</v>
      </c>
      <c r="O849" s="60"/>
      <c r="P849" s="179">
        <f>O849*H849</f>
        <v>0</v>
      </c>
      <c r="Q849" s="179">
        <v>0</v>
      </c>
      <c r="R849" s="179">
        <f>Q849*H849</f>
        <v>0</v>
      </c>
      <c r="S849" s="179">
        <v>0</v>
      </c>
      <c r="T849" s="180">
        <f>S849*H849</f>
        <v>0</v>
      </c>
      <c r="AR849" s="17" t="s">
        <v>290</v>
      </c>
      <c r="AT849" s="17" t="s">
        <v>218</v>
      </c>
      <c r="AU849" s="17" t="s">
        <v>81</v>
      </c>
      <c r="AY849" s="17" t="s">
        <v>124</v>
      </c>
      <c r="BE849" s="181">
        <f>IF(N849="základní",J849,0)</f>
        <v>0</v>
      </c>
      <c r="BF849" s="181">
        <f>IF(N849="snížená",J849,0)</f>
        <v>0</v>
      </c>
      <c r="BG849" s="181">
        <f>IF(N849="zákl. přenesená",J849,0)</f>
        <v>0</v>
      </c>
      <c r="BH849" s="181">
        <f>IF(N849="sníž. přenesená",J849,0)</f>
        <v>0</v>
      </c>
      <c r="BI849" s="181">
        <f>IF(N849="nulová",J849,0)</f>
        <v>0</v>
      </c>
      <c r="BJ849" s="17" t="s">
        <v>77</v>
      </c>
      <c r="BK849" s="181">
        <f>ROUND(I849*H849,2)</f>
        <v>0</v>
      </c>
      <c r="BL849" s="17" t="s">
        <v>205</v>
      </c>
      <c r="BM849" s="17" t="s">
        <v>1126</v>
      </c>
    </row>
    <row r="850" spans="2:65" s="13" customFormat="1" ht="11.25">
      <c r="B850" s="215"/>
      <c r="C850" s="216"/>
      <c r="D850" s="184" t="s">
        <v>133</v>
      </c>
      <c r="E850" s="217" t="s">
        <v>19</v>
      </c>
      <c r="F850" s="218" t="s">
        <v>1127</v>
      </c>
      <c r="G850" s="216"/>
      <c r="H850" s="217" t="s">
        <v>19</v>
      </c>
      <c r="I850" s="219"/>
      <c r="J850" s="216"/>
      <c r="K850" s="216"/>
      <c r="L850" s="220"/>
      <c r="M850" s="221"/>
      <c r="N850" s="222"/>
      <c r="O850" s="222"/>
      <c r="P850" s="222"/>
      <c r="Q850" s="222"/>
      <c r="R850" s="222"/>
      <c r="S850" s="222"/>
      <c r="T850" s="223"/>
      <c r="AT850" s="224" t="s">
        <v>133</v>
      </c>
      <c r="AU850" s="224" t="s">
        <v>81</v>
      </c>
      <c r="AV850" s="13" t="s">
        <v>77</v>
      </c>
      <c r="AW850" s="13" t="s">
        <v>33</v>
      </c>
      <c r="AX850" s="13" t="s">
        <v>72</v>
      </c>
      <c r="AY850" s="224" t="s">
        <v>124</v>
      </c>
    </row>
    <row r="851" spans="2:65" s="11" customFormat="1" ht="11.25">
      <c r="B851" s="182"/>
      <c r="C851" s="183"/>
      <c r="D851" s="184" t="s">
        <v>133</v>
      </c>
      <c r="E851" s="185" t="s">
        <v>19</v>
      </c>
      <c r="F851" s="186" t="s">
        <v>77</v>
      </c>
      <c r="G851" s="183"/>
      <c r="H851" s="187">
        <v>1</v>
      </c>
      <c r="I851" s="188"/>
      <c r="J851" s="183"/>
      <c r="K851" s="183"/>
      <c r="L851" s="189"/>
      <c r="M851" s="190"/>
      <c r="N851" s="191"/>
      <c r="O851" s="191"/>
      <c r="P851" s="191"/>
      <c r="Q851" s="191"/>
      <c r="R851" s="191"/>
      <c r="S851" s="191"/>
      <c r="T851" s="192"/>
      <c r="AT851" s="193" t="s">
        <v>133</v>
      </c>
      <c r="AU851" s="193" t="s">
        <v>81</v>
      </c>
      <c r="AV851" s="11" t="s">
        <v>81</v>
      </c>
      <c r="AW851" s="11" t="s">
        <v>33</v>
      </c>
      <c r="AX851" s="11" t="s">
        <v>77</v>
      </c>
      <c r="AY851" s="193" t="s">
        <v>124</v>
      </c>
    </row>
    <row r="852" spans="2:65" s="1" customFormat="1" ht="22.5" customHeight="1">
      <c r="B852" s="34"/>
      <c r="C852" s="170" t="s">
        <v>1128</v>
      </c>
      <c r="D852" s="170" t="s">
        <v>126</v>
      </c>
      <c r="E852" s="171" t="s">
        <v>1129</v>
      </c>
      <c r="F852" s="172" t="s">
        <v>1130</v>
      </c>
      <c r="G852" s="173" t="s">
        <v>208</v>
      </c>
      <c r="H852" s="174">
        <v>1.9950000000000001</v>
      </c>
      <c r="I852" s="175"/>
      <c r="J852" s="176">
        <f>ROUND(I852*H852,2)</f>
        <v>0</v>
      </c>
      <c r="K852" s="172" t="s">
        <v>130</v>
      </c>
      <c r="L852" s="38"/>
      <c r="M852" s="177" t="s">
        <v>19</v>
      </c>
      <c r="N852" s="178" t="s">
        <v>43</v>
      </c>
      <c r="O852" s="60"/>
      <c r="P852" s="179">
        <f>O852*H852</f>
        <v>0</v>
      </c>
      <c r="Q852" s="179">
        <v>0</v>
      </c>
      <c r="R852" s="179">
        <f>Q852*H852</f>
        <v>0</v>
      </c>
      <c r="S852" s="179">
        <v>0</v>
      </c>
      <c r="T852" s="180">
        <f>S852*H852</f>
        <v>0</v>
      </c>
      <c r="AR852" s="17" t="s">
        <v>205</v>
      </c>
      <c r="AT852" s="17" t="s">
        <v>126</v>
      </c>
      <c r="AU852" s="17" t="s">
        <v>81</v>
      </c>
      <c r="AY852" s="17" t="s">
        <v>124</v>
      </c>
      <c r="BE852" s="181">
        <f>IF(N852="základní",J852,0)</f>
        <v>0</v>
      </c>
      <c r="BF852" s="181">
        <f>IF(N852="snížená",J852,0)</f>
        <v>0</v>
      </c>
      <c r="BG852" s="181">
        <f>IF(N852="zákl. přenesená",J852,0)</f>
        <v>0</v>
      </c>
      <c r="BH852" s="181">
        <f>IF(N852="sníž. přenesená",J852,0)</f>
        <v>0</v>
      </c>
      <c r="BI852" s="181">
        <f>IF(N852="nulová",J852,0)</f>
        <v>0</v>
      </c>
      <c r="BJ852" s="17" t="s">
        <v>77</v>
      </c>
      <c r="BK852" s="181">
        <f>ROUND(I852*H852,2)</f>
        <v>0</v>
      </c>
      <c r="BL852" s="17" t="s">
        <v>205</v>
      </c>
      <c r="BM852" s="17" t="s">
        <v>1131</v>
      </c>
    </row>
    <row r="853" spans="2:65" s="11" customFormat="1" ht="11.25">
      <c r="B853" s="182"/>
      <c r="C853" s="183"/>
      <c r="D853" s="184" t="s">
        <v>133</v>
      </c>
      <c r="E853" s="185" t="s">
        <v>19</v>
      </c>
      <c r="F853" s="186" t="s">
        <v>1132</v>
      </c>
      <c r="G853" s="183"/>
      <c r="H853" s="187">
        <v>1.9950000000000001</v>
      </c>
      <c r="I853" s="188"/>
      <c r="J853" s="183"/>
      <c r="K853" s="183"/>
      <c r="L853" s="189"/>
      <c r="M853" s="190"/>
      <c r="N853" s="191"/>
      <c r="O853" s="191"/>
      <c r="P853" s="191"/>
      <c r="Q853" s="191"/>
      <c r="R853" s="191"/>
      <c r="S853" s="191"/>
      <c r="T853" s="192"/>
      <c r="AT853" s="193" t="s">
        <v>133</v>
      </c>
      <c r="AU853" s="193" t="s">
        <v>81</v>
      </c>
      <c r="AV853" s="11" t="s">
        <v>81</v>
      </c>
      <c r="AW853" s="11" t="s">
        <v>33</v>
      </c>
      <c r="AX853" s="11" t="s">
        <v>77</v>
      </c>
      <c r="AY853" s="193" t="s">
        <v>124</v>
      </c>
    </row>
    <row r="854" spans="2:65" s="1" customFormat="1" ht="16.5" customHeight="1">
      <c r="B854" s="34"/>
      <c r="C854" s="170" t="s">
        <v>1133</v>
      </c>
      <c r="D854" s="170" t="s">
        <v>126</v>
      </c>
      <c r="E854" s="171" t="s">
        <v>1134</v>
      </c>
      <c r="F854" s="172" t="s">
        <v>1135</v>
      </c>
      <c r="G854" s="173" t="s">
        <v>924</v>
      </c>
      <c r="H854" s="174">
        <v>26</v>
      </c>
      <c r="I854" s="175"/>
      <c r="J854" s="176">
        <f>ROUND(I854*H854,2)</f>
        <v>0</v>
      </c>
      <c r="K854" s="172" t="s">
        <v>130</v>
      </c>
      <c r="L854" s="38"/>
      <c r="M854" s="177" t="s">
        <v>19</v>
      </c>
      <c r="N854" s="178" t="s">
        <v>43</v>
      </c>
      <c r="O854" s="60"/>
      <c r="P854" s="179">
        <f>O854*H854</f>
        <v>0</v>
      </c>
      <c r="Q854" s="179">
        <v>2.9999999999999997E-4</v>
      </c>
      <c r="R854" s="179">
        <f>Q854*H854</f>
        <v>7.7999999999999996E-3</v>
      </c>
      <c r="S854" s="179">
        <v>0</v>
      </c>
      <c r="T854" s="180">
        <f>S854*H854</f>
        <v>0</v>
      </c>
      <c r="AR854" s="17" t="s">
        <v>205</v>
      </c>
      <c r="AT854" s="17" t="s">
        <v>126</v>
      </c>
      <c r="AU854" s="17" t="s">
        <v>81</v>
      </c>
      <c r="AY854" s="17" t="s">
        <v>124</v>
      </c>
      <c r="BE854" s="181">
        <f>IF(N854="základní",J854,0)</f>
        <v>0</v>
      </c>
      <c r="BF854" s="181">
        <f>IF(N854="snížená",J854,0)</f>
        <v>0</v>
      </c>
      <c r="BG854" s="181">
        <f>IF(N854="zákl. přenesená",J854,0)</f>
        <v>0</v>
      </c>
      <c r="BH854" s="181">
        <f>IF(N854="sníž. přenesená",J854,0)</f>
        <v>0</v>
      </c>
      <c r="BI854" s="181">
        <f>IF(N854="nulová",J854,0)</f>
        <v>0</v>
      </c>
      <c r="BJ854" s="17" t="s">
        <v>77</v>
      </c>
      <c r="BK854" s="181">
        <f>ROUND(I854*H854,2)</f>
        <v>0</v>
      </c>
      <c r="BL854" s="17" t="s">
        <v>205</v>
      </c>
      <c r="BM854" s="17" t="s">
        <v>1136</v>
      </c>
    </row>
    <row r="855" spans="2:65" s="13" customFormat="1" ht="11.25">
      <c r="B855" s="215"/>
      <c r="C855" s="216"/>
      <c r="D855" s="184" t="s">
        <v>133</v>
      </c>
      <c r="E855" s="217" t="s">
        <v>19</v>
      </c>
      <c r="F855" s="218" t="s">
        <v>1137</v>
      </c>
      <c r="G855" s="216"/>
      <c r="H855" s="217" t="s">
        <v>19</v>
      </c>
      <c r="I855" s="219"/>
      <c r="J855" s="216"/>
      <c r="K855" s="216"/>
      <c r="L855" s="220"/>
      <c r="M855" s="221"/>
      <c r="N855" s="222"/>
      <c r="O855" s="222"/>
      <c r="P855" s="222"/>
      <c r="Q855" s="222"/>
      <c r="R855" s="222"/>
      <c r="S855" s="222"/>
      <c r="T855" s="223"/>
      <c r="AT855" s="224" t="s">
        <v>133</v>
      </c>
      <c r="AU855" s="224" t="s">
        <v>81</v>
      </c>
      <c r="AV855" s="13" t="s">
        <v>77</v>
      </c>
      <c r="AW855" s="13" t="s">
        <v>33</v>
      </c>
      <c r="AX855" s="13" t="s">
        <v>72</v>
      </c>
      <c r="AY855" s="224" t="s">
        <v>124</v>
      </c>
    </row>
    <row r="856" spans="2:65" s="11" customFormat="1" ht="11.25">
      <c r="B856" s="182"/>
      <c r="C856" s="183"/>
      <c r="D856" s="184" t="s">
        <v>133</v>
      </c>
      <c r="E856" s="185" t="s">
        <v>19</v>
      </c>
      <c r="F856" s="186" t="s">
        <v>1138</v>
      </c>
      <c r="G856" s="183"/>
      <c r="H856" s="187">
        <v>26</v>
      </c>
      <c r="I856" s="188"/>
      <c r="J856" s="183"/>
      <c r="K856" s="183"/>
      <c r="L856" s="189"/>
      <c r="M856" s="190"/>
      <c r="N856" s="191"/>
      <c r="O856" s="191"/>
      <c r="P856" s="191"/>
      <c r="Q856" s="191"/>
      <c r="R856" s="191"/>
      <c r="S856" s="191"/>
      <c r="T856" s="192"/>
      <c r="AT856" s="193" t="s">
        <v>133</v>
      </c>
      <c r="AU856" s="193" t="s">
        <v>81</v>
      </c>
      <c r="AV856" s="11" t="s">
        <v>81</v>
      </c>
      <c r="AW856" s="11" t="s">
        <v>33</v>
      </c>
      <c r="AX856" s="11" t="s">
        <v>72</v>
      </c>
      <c r="AY856" s="193" t="s">
        <v>124</v>
      </c>
    </row>
    <row r="857" spans="2:65" s="12" customFormat="1" ht="11.25">
      <c r="B857" s="194"/>
      <c r="C857" s="195"/>
      <c r="D857" s="184" t="s">
        <v>133</v>
      </c>
      <c r="E857" s="196" t="s">
        <v>19</v>
      </c>
      <c r="F857" s="197" t="s">
        <v>150</v>
      </c>
      <c r="G857" s="195"/>
      <c r="H857" s="198">
        <v>26</v>
      </c>
      <c r="I857" s="199"/>
      <c r="J857" s="195"/>
      <c r="K857" s="195"/>
      <c r="L857" s="200"/>
      <c r="M857" s="201"/>
      <c r="N857" s="202"/>
      <c r="O857" s="202"/>
      <c r="P857" s="202"/>
      <c r="Q857" s="202"/>
      <c r="R857" s="202"/>
      <c r="S857" s="202"/>
      <c r="T857" s="203"/>
      <c r="AT857" s="204" t="s">
        <v>133</v>
      </c>
      <c r="AU857" s="204" t="s">
        <v>81</v>
      </c>
      <c r="AV857" s="12" t="s">
        <v>131</v>
      </c>
      <c r="AW857" s="12" t="s">
        <v>33</v>
      </c>
      <c r="AX857" s="12" t="s">
        <v>77</v>
      </c>
      <c r="AY857" s="204" t="s">
        <v>124</v>
      </c>
    </row>
    <row r="858" spans="2:65" s="1" customFormat="1" ht="16.5" customHeight="1">
      <c r="B858" s="34"/>
      <c r="C858" s="170" t="s">
        <v>1139</v>
      </c>
      <c r="D858" s="170" t="s">
        <v>126</v>
      </c>
      <c r="E858" s="171" t="s">
        <v>1140</v>
      </c>
      <c r="F858" s="172" t="s">
        <v>1141</v>
      </c>
      <c r="G858" s="173" t="s">
        <v>335</v>
      </c>
      <c r="H858" s="174">
        <v>2</v>
      </c>
      <c r="I858" s="175"/>
      <c r="J858" s="176">
        <f>ROUND(I858*H858,2)</f>
        <v>0</v>
      </c>
      <c r="K858" s="172" t="s">
        <v>130</v>
      </c>
      <c r="L858" s="38"/>
      <c r="M858" s="177" t="s">
        <v>19</v>
      </c>
      <c r="N858" s="178" t="s">
        <v>43</v>
      </c>
      <c r="O858" s="60"/>
      <c r="P858" s="179">
        <f>O858*H858</f>
        <v>0</v>
      </c>
      <c r="Q858" s="179">
        <v>1.09E-3</v>
      </c>
      <c r="R858" s="179">
        <f>Q858*H858</f>
        <v>2.1800000000000001E-3</v>
      </c>
      <c r="S858" s="179">
        <v>0</v>
      </c>
      <c r="T858" s="180">
        <f>S858*H858</f>
        <v>0</v>
      </c>
      <c r="AR858" s="17" t="s">
        <v>205</v>
      </c>
      <c r="AT858" s="17" t="s">
        <v>126</v>
      </c>
      <c r="AU858" s="17" t="s">
        <v>81</v>
      </c>
      <c r="AY858" s="17" t="s">
        <v>124</v>
      </c>
      <c r="BE858" s="181">
        <f>IF(N858="základní",J858,0)</f>
        <v>0</v>
      </c>
      <c r="BF858" s="181">
        <f>IF(N858="snížená",J858,0)</f>
        <v>0</v>
      </c>
      <c r="BG858" s="181">
        <f>IF(N858="zákl. přenesená",J858,0)</f>
        <v>0</v>
      </c>
      <c r="BH858" s="181">
        <f>IF(N858="sníž. přenesená",J858,0)</f>
        <v>0</v>
      </c>
      <c r="BI858" s="181">
        <f>IF(N858="nulová",J858,0)</f>
        <v>0</v>
      </c>
      <c r="BJ858" s="17" t="s">
        <v>77</v>
      </c>
      <c r="BK858" s="181">
        <f>ROUND(I858*H858,2)</f>
        <v>0</v>
      </c>
      <c r="BL858" s="17" t="s">
        <v>205</v>
      </c>
      <c r="BM858" s="17" t="s">
        <v>1142</v>
      </c>
    </row>
    <row r="859" spans="2:65" s="13" customFormat="1" ht="11.25">
      <c r="B859" s="215"/>
      <c r="C859" s="216"/>
      <c r="D859" s="184" t="s">
        <v>133</v>
      </c>
      <c r="E859" s="217" t="s">
        <v>19</v>
      </c>
      <c r="F859" s="218" t="s">
        <v>508</v>
      </c>
      <c r="G859" s="216"/>
      <c r="H859" s="217" t="s">
        <v>19</v>
      </c>
      <c r="I859" s="219"/>
      <c r="J859" s="216"/>
      <c r="K859" s="216"/>
      <c r="L859" s="220"/>
      <c r="M859" s="221"/>
      <c r="N859" s="222"/>
      <c r="O859" s="222"/>
      <c r="P859" s="222"/>
      <c r="Q859" s="222"/>
      <c r="R859" s="222"/>
      <c r="S859" s="222"/>
      <c r="T859" s="223"/>
      <c r="AT859" s="224" t="s">
        <v>133</v>
      </c>
      <c r="AU859" s="224" t="s">
        <v>81</v>
      </c>
      <c r="AV859" s="13" t="s">
        <v>77</v>
      </c>
      <c r="AW859" s="13" t="s">
        <v>33</v>
      </c>
      <c r="AX859" s="13" t="s">
        <v>72</v>
      </c>
      <c r="AY859" s="224" t="s">
        <v>124</v>
      </c>
    </row>
    <row r="860" spans="2:65" s="11" customFormat="1" ht="11.25">
      <c r="B860" s="182"/>
      <c r="C860" s="183"/>
      <c r="D860" s="184" t="s">
        <v>133</v>
      </c>
      <c r="E860" s="185" t="s">
        <v>19</v>
      </c>
      <c r="F860" s="186" t="s">
        <v>81</v>
      </c>
      <c r="G860" s="183"/>
      <c r="H860" s="187">
        <v>2</v>
      </c>
      <c r="I860" s="188"/>
      <c r="J860" s="183"/>
      <c r="K860" s="183"/>
      <c r="L860" s="189"/>
      <c r="M860" s="190"/>
      <c r="N860" s="191"/>
      <c r="O860" s="191"/>
      <c r="P860" s="191"/>
      <c r="Q860" s="191"/>
      <c r="R860" s="191"/>
      <c r="S860" s="191"/>
      <c r="T860" s="192"/>
      <c r="AT860" s="193" t="s">
        <v>133</v>
      </c>
      <c r="AU860" s="193" t="s">
        <v>81</v>
      </c>
      <c r="AV860" s="11" t="s">
        <v>81</v>
      </c>
      <c r="AW860" s="11" t="s">
        <v>33</v>
      </c>
      <c r="AX860" s="11" t="s">
        <v>77</v>
      </c>
      <c r="AY860" s="193" t="s">
        <v>124</v>
      </c>
    </row>
    <row r="861" spans="2:65" s="1" customFormat="1" ht="16.5" customHeight="1">
      <c r="B861" s="34"/>
      <c r="C861" s="170" t="s">
        <v>1143</v>
      </c>
      <c r="D861" s="170" t="s">
        <v>126</v>
      </c>
      <c r="E861" s="171" t="s">
        <v>1144</v>
      </c>
      <c r="F861" s="172" t="s">
        <v>1145</v>
      </c>
      <c r="G861" s="173" t="s">
        <v>924</v>
      </c>
      <c r="H861" s="174">
        <v>2</v>
      </c>
      <c r="I861" s="175"/>
      <c r="J861" s="176">
        <f>ROUND(I861*H861,2)</f>
        <v>0</v>
      </c>
      <c r="K861" s="172" t="s">
        <v>130</v>
      </c>
      <c r="L861" s="38"/>
      <c r="M861" s="177" t="s">
        <v>19</v>
      </c>
      <c r="N861" s="178" t="s">
        <v>43</v>
      </c>
      <c r="O861" s="60"/>
      <c r="P861" s="179">
        <f>O861*H861</f>
        <v>0</v>
      </c>
      <c r="Q861" s="179">
        <v>9.0000000000000006E-5</v>
      </c>
      <c r="R861" s="179">
        <f>Q861*H861</f>
        <v>1.8000000000000001E-4</v>
      </c>
      <c r="S861" s="179">
        <v>0</v>
      </c>
      <c r="T861" s="180">
        <f>S861*H861</f>
        <v>0</v>
      </c>
      <c r="AR861" s="17" t="s">
        <v>205</v>
      </c>
      <c r="AT861" s="17" t="s">
        <v>126</v>
      </c>
      <c r="AU861" s="17" t="s">
        <v>81</v>
      </c>
      <c r="AY861" s="17" t="s">
        <v>124</v>
      </c>
      <c r="BE861" s="181">
        <f>IF(N861="základní",J861,0)</f>
        <v>0</v>
      </c>
      <c r="BF861" s="181">
        <f>IF(N861="snížená",J861,0)</f>
        <v>0</v>
      </c>
      <c r="BG861" s="181">
        <f>IF(N861="zákl. přenesená",J861,0)</f>
        <v>0</v>
      </c>
      <c r="BH861" s="181">
        <f>IF(N861="sníž. přenesená",J861,0)</f>
        <v>0</v>
      </c>
      <c r="BI861" s="181">
        <f>IF(N861="nulová",J861,0)</f>
        <v>0</v>
      </c>
      <c r="BJ861" s="17" t="s">
        <v>77</v>
      </c>
      <c r="BK861" s="181">
        <f>ROUND(I861*H861,2)</f>
        <v>0</v>
      </c>
      <c r="BL861" s="17" t="s">
        <v>205</v>
      </c>
      <c r="BM861" s="17" t="s">
        <v>1146</v>
      </c>
    </row>
    <row r="862" spans="2:65" s="13" customFormat="1" ht="11.25">
      <c r="B862" s="215"/>
      <c r="C862" s="216"/>
      <c r="D862" s="184" t="s">
        <v>133</v>
      </c>
      <c r="E862" s="217" t="s">
        <v>19</v>
      </c>
      <c r="F862" s="218" t="s">
        <v>956</v>
      </c>
      <c r="G862" s="216"/>
      <c r="H862" s="217" t="s">
        <v>19</v>
      </c>
      <c r="I862" s="219"/>
      <c r="J862" s="216"/>
      <c r="K862" s="216"/>
      <c r="L862" s="220"/>
      <c r="M862" s="221"/>
      <c r="N862" s="222"/>
      <c r="O862" s="222"/>
      <c r="P862" s="222"/>
      <c r="Q862" s="222"/>
      <c r="R862" s="222"/>
      <c r="S862" s="222"/>
      <c r="T862" s="223"/>
      <c r="AT862" s="224" t="s">
        <v>133</v>
      </c>
      <c r="AU862" s="224" t="s">
        <v>81</v>
      </c>
      <c r="AV862" s="13" t="s">
        <v>77</v>
      </c>
      <c r="AW862" s="13" t="s">
        <v>33</v>
      </c>
      <c r="AX862" s="13" t="s">
        <v>72</v>
      </c>
      <c r="AY862" s="224" t="s">
        <v>124</v>
      </c>
    </row>
    <row r="863" spans="2:65" s="11" customFormat="1" ht="11.25">
      <c r="B863" s="182"/>
      <c r="C863" s="183"/>
      <c r="D863" s="184" t="s">
        <v>133</v>
      </c>
      <c r="E863" s="185" t="s">
        <v>19</v>
      </c>
      <c r="F863" s="186" t="s">
        <v>592</v>
      </c>
      <c r="G863" s="183"/>
      <c r="H863" s="187">
        <v>2</v>
      </c>
      <c r="I863" s="188"/>
      <c r="J863" s="183"/>
      <c r="K863" s="183"/>
      <c r="L863" s="189"/>
      <c r="M863" s="190"/>
      <c r="N863" s="191"/>
      <c r="O863" s="191"/>
      <c r="P863" s="191"/>
      <c r="Q863" s="191"/>
      <c r="R863" s="191"/>
      <c r="S863" s="191"/>
      <c r="T863" s="192"/>
      <c r="AT863" s="193" t="s">
        <v>133</v>
      </c>
      <c r="AU863" s="193" t="s">
        <v>81</v>
      </c>
      <c r="AV863" s="11" t="s">
        <v>81</v>
      </c>
      <c r="AW863" s="11" t="s">
        <v>33</v>
      </c>
      <c r="AX863" s="11" t="s">
        <v>77</v>
      </c>
      <c r="AY863" s="193" t="s">
        <v>124</v>
      </c>
    </row>
    <row r="864" spans="2:65" s="1" customFormat="1" ht="16.5" customHeight="1">
      <c r="B864" s="34"/>
      <c r="C864" s="205" t="s">
        <v>1147</v>
      </c>
      <c r="D864" s="205" t="s">
        <v>218</v>
      </c>
      <c r="E864" s="206" t="s">
        <v>1148</v>
      </c>
      <c r="F864" s="207" t="s">
        <v>1149</v>
      </c>
      <c r="G864" s="208" t="s">
        <v>335</v>
      </c>
      <c r="H864" s="209">
        <v>2</v>
      </c>
      <c r="I864" s="210"/>
      <c r="J864" s="211">
        <f>ROUND(I864*H864,2)</f>
        <v>0</v>
      </c>
      <c r="K864" s="207" t="s">
        <v>130</v>
      </c>
      <c r="L864" s="212"/>
      <c r="M864" s="213" t="s">
        <v>19</v>
      </c>
      <c r="N864" s="214" t="s">
        <v>43</v>
      </c>
      <c r="O864" s="60"/>
      <c r="P864" s="179">
        <f>O864*H864</f>
        <v>0</v>
      </c>
      <c r="Q864" s="179">
        <v>2.1000000000000001E-4</v>
      </c>
      <c r="R864" s="179">
        <f>Q864*H864</f>
        <v>4.2000000000000002E-4</v>
      </c>
      <c r="S864" s="179">
        <v>0</v>
      </c>
      <c r="T864" s="180">
        <f>S864*H864</f>
        <v>0</v>
      </c>
      <c r="AR864" s="17" t="s">
        <v>290</v>
      </c>
      <c r="AT864" s="17" t="s">
        <v>218</v>
      </c>
      <c r="AU864" s="17" t="s">
        <v>81</v>
      </c>
      <c r="AY864" s="17" t="s">
        <v>124</v>
      </c>
      <c r="BE864" s="181">
        <f>IF(N864="základní",J864,0)</f>
        <v>0</v>
      </c>
      <c r="BF864" s="181">
        <f>IF(N864="snížená",J864,0)</f>
        <v>0</v>
      </c>
      <c r="BG864" s="181">
        <f>IF(N864="zákl. přenesená",J864,0)</f>
        <v>0</v>
      </c>
      <c r="BH864" s="181">
        <f>IF(N864="sníž. přenesená",J864,0)</f>
        <v>0</v>
      </c>
      <c r="BI864" s="181">
        <f>IF(N864="nulová",J864,0)</f>
        <v>0</v>
      </c>
      <c r="BJ864" s="17" t="s">
        <v>77</v>
      </c>
      <c r="BK864" s="181">
        <f>ROUND(I864*H864,2)</f>
        <v>0</v>
      </c>
      <c r="BL864" s="17" t="s">
        <v>205</v>
      </c>
      <c r="BM864" s="17" t="s">
        <v>1150</v>
      </c>
    </row>
    <row r="865" spans="2:65" s="13" customFormat="1" ht="11.25">
      <c r="B865" s="215"/>
      <c r="C865" s="216"/>
      <c r="D865" s="184" t="s">
        <v>133</v>
      </c>
      <c r="E865" s="217" t="s">
        <v>19</v>
      </c>
      <c r="F865" s="218" t="s">
        <v>956</v>
      </c>
      <c r="G865" s="216"/>
      <c r="H865" s="217" t="s">
        <v>19</v>
      </c>
      <c r="I865" s="219"/>
      <c r="J865" s="216"/>
      <c r="K865" s="216"/>
      <c r="L865" s="220"/>
      <c r="M865" s="221"/>
      <c r="N865" s="222"/>
      <c r="O865" s="222"/>
      <c r="P865" s="222"/>
      <c r="Q865" s="222"/>
      <c r="R865" s="222"/>
      <c r="S865" s="222"/>
      <c r="T865" s="223"/>
      <c r="AT865" s="224" t="s">
        <v>133</v>
      </c>
      <c r="AU865" s="224" t="s">
        <v>81</v>
      </c>
      <c r="AV865" s="13" t="s">
        <v>77</v>
      </c>
      <c r="AW865" s="13" t="s">
        <v>33</v>
      </c>
      <c r="AX865" s="13" t="s">
        <v>72</v>
      </c>
      <c r="AY865" s="224" t="s">
        <v>124</v>
      </c>
    </row>
    <row r="866" spans="2:65" s="11" customFormat="1" ht="11.25">
      <c r="B866" s="182"/>
      <c r="C866" s="183"/>
      <c r="D866" s="184" t="s">
        <v>133</v>
      </c>
      <c r="E866" s="185" t="s">
        <v>19</v>
      </c>
      <c r="F866" s="186" t="s">
        <v>592</v>
      </c>
      <c r="G866" s="183"/>
      <c r="H866" s="187">
        <v>2</v>
      </c>
      <c r="I866" s="188"/>
      <c r="J866" s="183"/>
      <c r="K866" s="183"/>
      <c r="L866" s="189"/>
      <c r="M866" s="190"/>
      <c r="N866" s="191"/>
      <c r="O866" s="191"/>
      <c r="P866" s="191"/>
      <c r="Q866" s="191"/>
      <c r="R866" s="191"/>
      <c r="S866" s="191"/>
      <c r="T866" s="192"/>
      <c r="AT866" s="193" t="s">
        <v>133</v>
      </c>
      <c r="AU866" s="193" t="s">
        <v>81</v>
      </c>
      <c r="AV866" s="11" t="s">
        <v>81</v>
      </c>
      <c r="AW866" s="11" t="s">
        <v>33</v>
      </c>
      <c r="AX866" s="11" t="s">
        <v>77</v>
      </c>
      <c r="AY866" s="193" t="s">
        <v>124</v>
      </c>
    </row>
    <row r="867" spans="2:65" s="1" customFormat="1" ht="16.5" customHeight="1">
      <c r="B867" s="34"/>
      <c r="C867" s="170" t="s">
        <v>1151</v>
      </c>
      <c r="D867" s="170" t="s">
        <v>126</v>
      </c>
      <c r="E867" s="171" t="s">
        <v>1152</v>
      </c>
      <c r="F867" s="172" t="s">
        <v>1153</v>
      </c>
      <c r="G867" s="173" t="s">
        <v>924</v>
      </c>
      <c r="H867" s="174">
        <v>20</v>
      </c>
      <c r="I867" s="175"/>
      <c r="J867" s="176">
        <f>ROUND(I867*H867,2)</f>
        <v>0</v>
      </c>
      <c r="K867" s="172" t="s">
        <v>130</v>
      </c>
      <c r="L867" s="38"/>
      <c r="M867" s="177" t="s">
        <v>19</v>
      </c>
      <c r="N867" s="178" t="s">
        <v>43</v>
      </c>
      <c r="O867" s="60"/>
      <c r="P867" s="179">
        <f>O867*H867</f>
        <v>0</v>
      </c>
      <c r="Q867" s="179">
        <v>0</v>
      </c>
      <c r="R867" s="179">
        <f>Q867*H867</f>
        <v>0</v>
      </c>
      <c r="S867" s="179">
        <v>1.56E-3</v>
      </c>
      <c r="T867" s="180">
        <f>S867*H867</f>
        <v>3.1199999999999999E-2</v>
      </c>
      <c r="AR867" s="17" t="s">
        <v>205</v>
      </c>
      <c r="AT867" s="17" t="s">
        <v>126</v>
      </c>
      <c r="AU867" s="17" t="s">
        <v>81</v>
      </c>
      <c r="AY867" s="17" t="s">
        <v>124</v>
      </c>
      <c r="BE867" s="181">
        <f>IF(N867="základní",J867,0)</f>
        <v>0</v>
      </c>
      <c r="BF867" s="181">
        <f>IF(N867="snížená",J867,0)</f>
        <v>0</v>
      </c>
      <c r="BG867" s="181">
        <f>IF(N867="zákl. přenesená",J867,0)</f>
        <v>0</v>
      </c>
      <c r="BH867" s="181">
        <f>IF(N867="sníž. přenesená",J867,0)</f>
        <v>0</v>
      </c>
      <c r="BI867" s="181">
        <f>IF(N867="nulová",J867,0)</f>
        <v>0</v>
      </c>
      <c r="BJ867" s="17" t="s">
        <v>77</v>
      </c>
      <c r="BK867" s="181">
        <f>ROUND(I867*H867,2)</f>
        <v>0</v>
      </c>
      <c r="BL867" s="17" t="s">
        <v>205</v>
      </c>
      <c r="BM867" s="17" t="s">
        <v>1154</v>
      </c>
    </row>
    <row r="868" spans="2:65" s="11" customFormat="1" ht="11.25">
      <c r="B868" s="182"/>
      <c r="C868" s="183"/>
      <c r="D868" s="184" t="s">
        <v>133</v>
      </c>
      <c r="E868" s="185" t="s">
        <v>19</v>
      </c>
      <c r="F868" s="186" t="s">
        <v>232</v>
      </c>
      <c r="G868" s="183"/>
      <c r="H868" s="187">
        <v>20</v>
      </c>
      <c r="I868" s="188"/>
      <c r="J868" s="183"/>
      <c r="K868" s="183"/>
      <c r="L868" s="189"/>
      <c r="M868" s="190"/>
      <c r="N868" s="191"/>
      <c r="O868" s="191"/>
      <c r="P868" s="191"/>
      <c r="Q868" s="191"/>
      <c r="R868" s="191"/>
      <c r="S868" s="191"/>
      <c r="T868" s="192"/>
      <c r="AT868" s="193" t="s">
        <v>133</v>
      </c>
      <c r="AU868" s="193" t="s">
        <v>81</v>
      </c>
      <c r="AV868" s="11" t="s">
        <v>81</v>
      </c>
      <c r="AW868" s="11" t="s">
        <v>33</v>
      </c>
      <c r="AX868" s="11" t="s">
        <v>77</v>
      </c>
      <c r="AY868" s="193" t="s">
        <v>124</v>
      </c>
    </row>
    <row r="869" spans="2:65" s="1" customFormat="1" ht="16.5" customHeight="1">
      <c r="B869" s="34"/>
      <c r="C869" s="170" t="s">
        <v>1155</v>
      </c>
      <c r="D869" s="170" t="s">
        <v>126</v>
      </c>
      <c r="E869" s="171" t="s">
        <v>1156</v>
      </c>
      <c r="F869" s="172" t="s">
        <v>1157</v>
      </c>
      <c r="G869" s="173" t="s">
        <v>924</v>
      </c>
      <c r="H869" s="174">
        <v>4</v>
      </c>
      <c r="I869" s="175"/>
      <c r="J869" s="176">
        <f>ROUND(I869*H869,2)</f>
        <v>0</v>
      </c>
      <c r="K869" s="172" t="s">
        <v>130</v>
      </c>
      <c r="L869" s="38"/>
      <c r="M869" s="177" t="s">
        <v>19</v>
      </c>
      <c r="N869" s="178" t="s">
        <v>43</v>
      </c>
      <c r="O869" s="60"/>
      <c r="P869" s="179">
        <f>O869*H869</f>
        <v>0</v>
      </c>
      <c r="Q869" s="179">
        <v>1.9599999999999999E-3</v>
      </c>
      <c r="R869" s="179">
        <f>Q869*H869</f>
        <v>7.8399999999999997E-3</v>
      </c>
      <c r="S869" s="179">
        <v>0</v>
      </c>
      <c r="T869" s="180">
        <f>S869*H869</f>
        <v>0</v>
      </c>
      <c r="AR869" s="17" t="s">
        <v>205</v>
      </c>
      <c r="AT869" s="17" t="s">
        <v>126</v>
      </c>
      <c r="AU869" s="17" t="s">
        <v>81</v>
      </c>
      <c r="AY869" s="17" t="s">
        <v>124</v>
      </c>
      <c r="BE869" s="181">
        <f>IF(N869="základní",J869,0)</f>
        <v>0</v>
      </c>
      <c r="BF869" s="181">
        <f>IF(N869="snížená",J869,0)</f>
        <v>0</v>
      </c>
      <c r="BG869" s="181">
        <f>IF(N869="zákl. přenesená",J869,0)</f>
        <v>0</v>
      </c>
      <c r="BH869" s="181">
        <f>IF(N869="sníž. přenesená",J869,0)</f>
        <v>0</v>
      </c>
      <c r="BI869" s="181">
        <f>IF(N869="nulová",J869,0)</f>
        <v>0</v>
      </c>
      <c r="BJ869" s="17" t="s">
        <v>77</v>
      </c>
      <c r="BK869" s="181">
        <f>ROUND(I869*H869,2)</f>
        <v>0</v>
      </c>
      <c r="BL869" s="17" t="s">
        <v>205</v>
      </c>
      <c r="BM869" s="17" t="s">
        <v>1158</v>
      </c>
    </row>
    <row r="870" spans="2:65" s="13" customFormat="1" ht="11.25">
      <c r="B870" s="215"/>
      <c r="C870" s="216"/>
      <c r="D870" s="184" t="s">
        <v>133</v>
      </c>
      <c r="E870" s="217" t="s">
        <v>19</v>
      </c>
      <c r="F870" s="218" t="s">
        <v>956</v>
      </c>
      <c r="G870" s="216"/>
      <c r="H870" s="217" t="s">
        <v>19</v>
      </c>
      <c r="I870" s="219"/>
      <c r="J870" s="216"/>
      <c r="K870" s="216"/>
      <c r="L870" s="220"/>
      <c r="M870" s="221"/>
      <c r="N870" s="222"/>
      <c r="O870" s="222"/>
      <c r="P870" s="222"/>
      <c r="Q870" s="222"/>
      <c r="R870" s="222"/>
      <c r="S870" s="222"/>
      <c r="T870" s="223"/>
      <c r="AT870" s="224" t="s">
        <v>133</v>
      </c>
      <c r="AU870" s="224" t="s">
        <v>81</v>
      </c>
      <c r="AV870" s="13" t="s">
        <v>77</v>
      </c>
      <c r="AW870" s="13" t="s">
        <v>33</v>
      </c>
      <c r="AX870" s="13" t="s">
        <v>72</v>
      </c>
      <c r="AY870" s="224" t="s">
        <v>124</v>
      </c>
    </row>
    <row r="871" spans="2:65" s="11" customFormat="1" ht="11.25">
      <c r="B871" s="182"/>
      <c r="C871" s="183"/>
      <c r="D871" s="184" t="s">
        <v>133</v>
      </c>
      <c r="E871" s="185" t="s">
        <v>19</v>
      </c>
      <c r="F871" s="186" t="s">
        <v>592</v>
      </c>
      <c r="G871" s="183"/>
      <c r="H871" s="187">
        <v>2</v>
      </c>
      <c r="I871" s="188"/>
      <c r="J871" s="183"/>
      <c r="K871" s="183"/>
      <c r="L871" s="189"/>
      <c r="M871" s="190"/>
      <c r="N871" s="191"/>
      <c r="O871" s="191"/>
      <c r="P871" s="191"/>
      <c r="Q871" s="191"/>
      <c r="R871" s="191"/>
      <c r="S871" s="191"/>
      <c r="T871" s="192"/>
      <c r="AT871" s="193" t="s">
        <v>133</v>
      </c>
      <c r="AU871" s="193" t="s">
        <v>81</v>
      </c>
      <c r="AV871" s="11" t="s">
        <v>81</v>
      </c>
      <c r="AW871" s="11" t="s">
        <v>33</v>
      </c>
      <c r="AX871" s="11" t="s">
        <v>72</v>
      </c>
      <c r="AY871" s="193" t="s">
        <v>124</v>
      </c>
    </row>
    <row r="872" spans="2:65" s="13" customFormat="1" ht="11.25">
      <c r="B872" s="215"/>
      <c r="C872" s="216"/>
      <c r="D872" s="184" t="s">
        <v>133</v>
      </c>
      <c r="E872" s="217" t="s">
        <v>19</v>
      </c>
      <c r="F872" s="218" t="s">
        <v>1063</v>
      </c>
      <c r="G872" s="216"/>
      <c r="H872" s="217" t="s">
        <v>19</v>
      </c>
      <c r="I872" s="219"/>
      <c r="J872" s="216"/>
      <c r="K872" s="216"/>
      <c r="L872" s="220"/>
      <c r="M872" s="221"/>
      <c r="N872" s="222"/>
      <c r="O872" s="222"/>
      <c r="P872" s="222"/>
      <c r="Q872" s="222"/>
      <c r="R872" s="222"/>
      <c r="S872" s="222"/>
      <c r="T872" s="223"/>
      <c r="AT872" s="224" t="s">
        <v>133</v>
      </c>
      <c r="AU872" s="224" t="s">
        <v>81</v>
      </c>
      <c r="AV872" s="13" t="s">
        <v>77</v>
      </c>
      <c r="AW872" s="13" t="s">
        <v>33</v>
      </c>
      <c r="AX872" s="13" t="s">
        <v>72</v>
      </c>
      <c r="AY872" s="224" t="s">
        <v>124</v>
      </c>
    </row>
    <row r="873" spans="2:65" s="11" customFormat="1" ht="11.25">
      <c r="B873" s="182"/>
      <c r="C873" s="183"/>
      <c r="D873" s="184" t="s">
        <v>133</v>
      </c>
      <c r="E873" s="185" t="s">
        <v>19</v>
      </c>
      <c r="F873" s="186" t="s">
        <v>592</v>
      </c>
      <c r="G873" s="183"/>
      <c r="H873" s="187">
        <v>2</v>
      </c>
      <c r="I873" s="188"/>
      <c r="J873" s="183"/>
      <c r="K873" s="183"/>
      <c r="L873" s="189"/>
      <c r="M873" s="190"/>
      <c r="N873" s="191"/>
      <c r="O873" s="191"/>
      <c r="P873" s="191"/>
      <c r="Q873" s="191"/>
      <c r="R873" s="191"/>
      <c r="S873" s="191"/>
      <c r="T873" s="192"/>
      <c r="AT873" s="193" t="s">
        <v>133</v>
      </c>
      <c r="AU873" s="193" t="s">
        <v>81</v>
      </c>
      <c r="AV873" s="11" t="s">
        <v>81</v>
      </c>
      <c r="AW873" s="11" t="s">
        <v>33</v>
      </c>
      <c r="AX873" s="11" t="s">
        <v>72</v>
      </c>
      <c r="AY873" s="193" t="s">
        <v>124</v>
      </c>
    </row>
    <row r="874" spans="2:65" s="12" customFormat="1" ht="11.25">
      <c r="B874" s="194"/>
      <c r="C874" s="195"/>
      <c r="D874" s="184" t="s">
        <v>133</v>
      </c>
      <c r="E874" s="196" t="s">
        <v>19</v>
      </c>
      <c r="F874" s="197" t="s">
        <v>150</v>
      </c>
      <c r="G874" s="195"/>
      <c r="H874" s="198">
        <v>4</v>
      </c>
      <c r="I874" s="199"/>
      <c r="J874" s="195"/>
      <c r="K874" s="195"/>
      <c r="L874" s="200"/>
      <c r="M874" s="201"/>
      <c r="N874" s="202"/>
      <c r="O874" s="202"/>
      <c r="P874" s="202"/>
      <c r="Q874" s="202"/>
      <c r="R874" s="202"/>
      <c r="S874" s="202"/>
      <c r="T874" s="203"/>
      <c r="AT874" s="204" t="s">
        <v>133</v>
      </c>
      <c r="AU874" s="204" t="s">
        <v>81</v>
      </c>
      <c r="AV874" s="12" t="s">
        <v>131</v>
      </c>
      <c r="AW874" s="12" t="s">
        <v>33</v>
      </c>
      <c r="AX874" s="12" t="s">
        <v>77</v>
      </c>
      <c r="AY874" s="204" t="s">
        <v>124</v>
      </c>
    </row>
    <row r="875" spans="2:65" s="1" customFormat="1" ht="16.5" customHeight="1">
      <c r="B875" s="34"/>
      <c r="C875" s="170" t="s">
        <v>1159</v>
      </c>
      <c r="D875" s="170" t="s">
        <v>126</v>
      </c>
      <c r="E875" s="171" t="s">
        <v>1160</v>
      </c>
      <c r="F875" s="172" t="s">
        <v>1161</v>
      </c>
      <c r="G875" s="173" t="s">
        <v>924</v>
      </c>
      <c r="H875" s="174">
        <v>1</v>
      </c>
      <c r="I875" s="175"/>
      <c r="J875" s="176">
        <f>ROUND(I875*H875,2)</f>
        <v>0</v>
      </c>
      <c r="K875" s="172" t="s">
        <v>130</v>
      </c>
      <c r="L875" s="38"/>
      <c r="M875" s="177" t="s">
        <v>19</v>
      </c>
      <c r="N875" s="178" t="s">
        <v>43</v>
      </c>
      <c r="O875" s="60"/>
      <c r="P875" s="179">
        <f>O875*H875</f>
        <v>0</v>
      </c>
      <c r="Q875" s="179">
        <v>1.8400000000000001E-3</v>
      </c>
      <c r="R875" s="179">
        <f>Q875*H875</f>
        <v>1.8400000000000001E-3</v>
      </c>
      <c r="S875" s="179">
        <v>0</v>
      </c>
      <c r="T875" s="180">
        <f>S875*H875</f>
        <v>0</v>
      </c>
      <c r="AR875" s="17" t="s">
        <v>205</v>
      </c>
      <c r="AT875" s="17" t="s">
        <v>126</v>
      </c>
      <c r="AU875" s="17" t="s">
        <v>81</v>
      </c>
      <c r="AY875" s="17" t="s">
        <v>124</v>
      </c>
      <c r="BE875" s="181">
        <f>IF(N875="základní",J875,0)</f>
        <v>0</v>
      </c>
      <c r="BF875" s="181">
        <f>IF(N875="snížená",J875,0)</f>
        <v>0</v>
      </c>
      <c r="BG875" s="181">
        <f>IF(N875="zákl. přenesená",J875,0)</f>
        <v>0</v>
      </c>
      <c r="BH875" s="181">
        <f>IF(N875="sníž. přenesená",J875,0)</f>
        <v>0</v>
      </c>
      <c r="BI875" s="181">
        <f>IF(N875="nulová",J875,0)</f>
        <v>0</v>
      </c>
      <c r="BJ875" s="17" t="s">
        <v>77</v>
      </c>
      <c r="BK875" s="181">
        <f>ROUND(I875*H875,2)</f>
        <v>0</v>
      </c>
      <c r="BL875" s="17" t="s">
        <v>205</v>
      </c>
      <c r="BM875" s="17" t="s">
        <v>1162</v>
      </c>
    </row>
    <row r="876" spans="2:65" s="1" customFormat="1" ht="16.5" customHeight="1">
      <c r="B876" s="34"/>
      <c r="C876" s="170" t="s">
        <v>1163</v>
      </c>
      <c r="D876" s="170" t="s">
        <v>126</v>
      </c>
      <c r="E876" s="171" t="s">
        <v>1164</v>
      </c>
      <c r="F876" s="172" t="s">
        <v>1165</v>
      </c>
      <c r="G876" s="173" t="s">
        <v>335</v>
      </c>
      <c r="H876" s="174">
        <v>13</v>
      </c>
      <c r="I876" s="175"/>
      <c r="J876" s="176">
        <f>ROUND(I876*H876,2)</f>
        <v>0</v>
      </c>
      <c r="K876" s="172" t="s">
        <v>130</v>
      </c>
      <c r="L876" s="38"/>
      <c r="M876" s="177" t="s">
        <v>19</v>
      </c>
      <c r="N876" s="178" t="s">
        <v>43</v>
      </c>
      <c r="O876" s="60"/>
      <c r="P876" s="179">
        <f>O876*H876</f>
        <v>0</v>
      </c>
      <c r="Q876" s="179">
        <v>4.0000000000000003E-5</v>
      </c>
      <c r="R876" s="179">
        <f>Q876*H876</f>
        <v>5.2000000000000006E-4</v>
      </c>
      <c r="S876" s="179">
        <v>0</v>
      </c>
      <c r="T876" s="180">
        <f>S876*H876</f>
        <v>0</v>
      </c>
      <c r="AR876" s="17" t="s">
        <v>205</v>
      </c>
      <c r="AT876" s="17" t="s">
        <v>126</v>
      </c>
      <c r="AU876" s="17" t="s">
        <v>81</v>
      </c>
      <c r="AY876" s="17" t="s">
        <v>124</v>
      </c>
      <c r="BE876" s="181">
        <f>IF(N876="základní",J876,0)</f>
        <v>0</v>
      </c>
      <c r="BF876" s="181">
        <f>IF(N876="snížená",J876,0)</f>
        <v>0</v>
      </c>
      <c r="BG876" s="181">
        <f>IF(N876="zákl. přenesená",J876,0)</f>
        <v>0</v>
      </c>
      <c r="BH876" s="181">
        <f>IF(N876="sníž. přenesená",J876,0)</f>
        <v>0</v>
      </c>
      <c r="BI876" s="181">
        <f>IF(N876="nulová",J876,0)</f>
        <v>0</v>
      </c>
      <c r="BJ876" s="17" t="s">
        <v>77</v>
      </c>
      <c r="BK876" s="181">
        <f>ROUND(I876*H876,2)</f>
        <v>0</v>
      </c>
      <c r="BL876" s="17" t="s">
        <v>205</v>
      </c>
      <c r="BM876" s="17" t="s">
        <v>1166</v>
      </c>
    </row>
    <row r="877" spans="2:65" s="13" customFormat="1" ht="11.25">
      <c r="B877" s="215"/>
      <c r="C877" s="216"/>
      <c r="D877" s="184" t="s">
        <v>133</v>
      </c>
      <c r="E877" s="217" t="s">
        <v>19</v>
      </c>
      <c r="F877" s="218" t="s">
        <v>1137</v>
      </c>
      <c r="G877" s="216"/>
      <c r="H877" s="217" t="s">
        <v>19</v>
      </c>
      <c r="I877" s="219"/>
      <c r="J877" s="216"/>
      <c r="K877" s="216"/>
      <c r="L877" s="220"/>
      <c r="M877" s="221"/>
      <c r="N877" s="222"/>
      <c r="O877" s="222"/>
      <c r="P877" s="222"/>
      <c r="Q877" s="222"/>
      <c r="R877" s="222"/>
      <c r="S877" s="222"/>
      <c r="T877" s="223"/>
      <c r="AT877" s="224" t="s">
        <v>133</v>
      </c>
      <c r="AU877" s="224" t="s">
        <v>81</v>
      </c>
      <c r="AV877" s="13" t="s">
        <v>77</v>
      </c>
      <c r="AW877" s="13" t="s">
        <v>33</v>
      </c>
      <c r="AX877" s="13" t="s">
        <v>72</v>
      </c>
      <c r="AY877" s="224" t="s">
        <v>124</v>
      </c>
    </row>
    <row r="878" spans="2:65" s="11" customFormat="1" ht="11.25">
      <c r="B878" s="182"/>
      <c r="C878" s="183"/>
      <c r="D878" s="184" t="s">
        <v>133</v>
      </c>
      <c r="E878" s="185" t="s">
        <v>19</v>
      </c>
      <c r="F878" s="186" t="s">
        <v>1167</v>
      </c>
      <c r="G878" s="183"/>
      <c r="H878" s="187">
        <v>13</v>
      </c>
      <c r="I878" s="188"/>
      <c r="J878" s="183"/>
      <c r="K878" s="183"/>
      <c r="L878" s="189"/>
      <c r="M878" s="190"/>
      <c r="N878" s="191"/>
      <c r="O878" s="191"/>
      <c r="P878" s="191"/>
      <c r="Q878" s="191"/>
      <c r="R878" s="191"/>
      <c r="S878" s="191"/>
      <c r="T878" s="192"/>
      <c r="AT878" s="193" t="s">
        <v>133</v>
      </c>
      <c r="AU878" s="193" t="s">
        <v>81</v>
      </c>
      <c r="AV878" s="11" t="s">
        <v>81</v>
      </c>
      <c r="AW878" s="11" t="s">
        <v>33</v>
      </c>
      <c r="AX878" s="11" t="s">
        <v>77</v>
      </c>
      <c r="AY878" s="193" t="s">
        <v>124</v>
      </c>
    </row>
    <row r="879" spans="2:65" s="1" customFormat="1" ht="16.5" customHeight="1">
      <c r="B879" s="34"/>
      <c r="C879" s="205" t="s">
        <v>1168</v>
      </c>
      <c r="D879" s="205" t="s">
        <v>218</v>
      </c>
      <c r="E879" s="206" t="s">
        <v>1169</v>
      </c>
      <c r="F879" s="207" t="s">
        <v>1170</v>
      </c>
      <c r="G879" s="208" t="s">
        <v>335</v>
      </c>
      <c r="H879" s="209">
        <v>1</v>
      </c>
      <c r="I879" s="210"/>
      <c r="J879" s="211">
        <f>ROUND(I879*H879,2)</f>
        <v>0</v>
      </c>
      <c r="K879" s="207" t="s">
        <v>130</v>
      </c>
      <c r="L879" s="212"/>
      <c r="M879" s="213" t="s">
        <v>19</v>
      </c>
      <c r="N879" s="214" t="s">
        <v>43</v>
      </c>
      <c r="O879" s="60"/>
      <c r="P879" s="179">
        <f>O879*H879</f>
        <v>0</v>
      </c>
      <c r="Q879" s="179">
        <v>1.5200000000000001E-3</v>
      </c>
      <c r="R879" s="179">
        <f>Q879*H879</f>
        <v>1.5200000000000001E-3</v>
      </c>
      <c r="S879" s="179">
        <v>0</v>
      </c>
      <c r="T879" s="180">
        <f>S879*H879</f>
        <v>0</v>
      </c>
      <c r="AR879" s="17" t="s">
        <v>290</v>
      </c>
      <c r="AT879" s="17" t="s">
        <v>218</v>
      </c>
      <c r="AU879" s="17" t="s">
        <v>81</v>
      </c>
      <c r="AY879" s="17" t="s">
        <v>124</v>
      </c>
      <c r="BE879" s="181">
        <f>IF(N879="základní",J879,0)</f>
        <v>0</v>
      </c>
      <c r="BF879" s="181">
        <f>IF(N879="snížená",J879,0)</f>
        <v>0</v>
      </c>
      <c r="BG879" s="181">
        <f>IF(N879="zákl. přenesená",J879,0)</f>
        <v>0</v>
      </c>
      <c r="BH879" s="181">
        <f>IF(N879="sníž. přenesená",J879,0)</f>
        <v>0</v>
      </c>
      <c r="BI879" s="181">
        <f>IF(N879="nulová",J879,0)</f>
        <v>0</v>
      </c>
      <c r="BJ879" s="17" t="s">
        <v>77</v>
      </c>
      <c r="BK879" s="181">
        <f>ROUND(I879*H879,2)</f>
        <v>0</v>
      </c>
      <c r="BL879" s="17" t="s">
        <v>205</v>
      </c>
      <c r="BM879" s="17" t="s">
        <v>1171</v>
      </c>
    </row>
    <row r="880" spans="2:65" s="13" customFormat="1" ht="11.25">
      <c r="B880" s="215"/>
      <c r="C880" s="216"/>
      <c r="D880" s="184" t="s">
        <v>133</v>
      </c>
      <c r="E880" s="217" t="s">
        <v>19</v>
      </c>
      <c r="F880" s="218" t="s">
        <v>1033</v>
      </c>
      <c r="G880" s="216"/>
      <c r="H880" s="217" t="s">
        <v>19</v>
      </c>
      <c r="I880" s="219"/>
      <c r="J880" s="216"/>
      <c r="K880" s="216"/>
      <c r="L880" s="220"/>
      <c r="M880" s="221"/>
      <c r="N880" s="222"/>
      <c r="O880" s="222"/>
      <c r="P880" s="222"/>
      <c r="Q880" s="222"/>
      <c r="R880" s="222"/>
      <c r="S880" s="222"/>
      <c r="T880" s="223"/>
      <c r="AT880" s="224" t="s">
        <v>133</v>
      </c>
      <c r="AU880" s="224" t="s">
        <v>81</v>
      </c>
      <c r="AV880" s="13" t="s">
        <v>77</v>
      </c>
      <c r="AW880" s="13" t="s">
        <v>33</v>
      </c>
      <c r="AX880" s="13" t="s">
        <v>72</v>
      </c>
      <c r="AY880" s="224" t="s">
        <v>124</v>
      </c>
    </row>
    <row r="881" spans="2:65" s="11" customFormat="1" ht="11.25">
      <c r="B881" s="182"/>
      <c r="C881" s="183"/>
      <c r="D881" s="184" t="s">
        <v>133</v>
      </c>
      <c r="E881" s="185" t="s">
        <v>19</v>
      </c>
      <c r="F881" s="186" t="s">
        <v>77</v>
      </c>
      <c r="G881" s="183"/>
      <c r="H881" s="187">
        <v>1</v>
      </c>
      <c r="I881" s="188"/>
      <c r="J881" s="183"/>
      <c r="K881" s="183"/>
      <c r="L881" s="189"/>
      <c r="M881" s="190"/>
      <c r="N881" s="191"/>
      <c r="O881" s="191"/>
      <c r="P881" s="191"/>
      <c r="Q881" s="191"/>
      <c r="R881" s="191"/>
      <c r="S881" s="191"/>
      <c r="T881" s="192"/>
      <c r="AT881" s="193" t="s">
        <v>133</v>
      </c>
      <c r="AU881" s="193" t="s">
        <v>81</v>
      </c>
      <c r="AV881" s="11" t="s">
        <v>81</v>
      </c>
      <c r="AW881" s="11" t="s">
        <v>33</v>
      </c>
      <c r="AX881" s="11" t="s">
        <v>77</v>
      </c>
      <c r="AY881" s="193" t="s">
        <v>124</v>
      </c>
    </row>
    <row r="882" spans="2:65" s="1" customFormat="1" ht="16.5" customHeight="1">
      <c r="B882" s="34"/>
      <c r="C882" s="205" t="s">
        <v>1172</v>
      </c>
      <c r="D882" s="205" t="s">
        <v>218</v>
      </c>
      <c r="E882" s="206" t="s">
        <v>1173</v>
      </c>
      <c r="F882" s="207" t="s">
        <v>1174</v>
      </c>
      <c r="G882" s="208" t="s">
        <v>335</v>
      </c>
      <c r="H882" s="209">
        <v>12</v>
      </c>
      <c r="I882" s="210"/>
      <c r="J882" s="211">
        <f>ROUND(I882*H882,2)</f>
        <v>0</v>
      </c>
      <c r="K882" s="207" t="s">
        <v>130</v>
      </c>
      <c r="L882" s="212"/>
      <c r="M882" s="213" t="s">
        <v>19</v>
      </c>
      <c r="N882" s="214" t="s">
        <v>43</v>
      </c>
      <c r="O882" s="60"/>
      <c r="P882" s="179">
        <f>O882*H882</f>
        <v>0</v>
      </c>
      <c r="Q882" s="179">
        <v>1.83E-3</v>
      </c>
      <c r="R882" s="179">
        <f>Q882*H882</f>
        <v>2.196E-2</v>
      </c>
      <c r="S882" s="179">
        <v>0</v>
      </c>
      <c r="T882" s="180">
        <f>S882*H882</f>
        <v>0</v>
      </c>
      <c r="AR882" s="17" t="s">
        <v>290</v>
      </c>
      <c r="AT882" s="17" t="s">
        <v>218</v>
      </c>
      <c r="AU882" s="17" t="s">
        <v>81</v>
      </c>
      <c r="AY882" s="17" t="s">
        <v>124</v>
      </c>
      <c r="BE882" s="181">
        <f>IF(N882="základní",J882,0)</f>
        <v>0</v>
      </c>
      <c r="BF882" s="181">
        <f>IF(N882="snížená",J882,0)</f>
        <v>0</v>
      </c>
      <c r="BG882" s="181">
        <f>IF(N882="zákl. přenesená",J882,0)</f>
        <v>0</v>
      </c>
      <c r="BH882" s="181">
        <f>IF(N882="sníž. přenesená",J882,0)</f>
        <v>0</v>
      </c>
      <c r="BI882" s="181">
        <f>IF(N882="nulová",J882,0)</f>
        <v>0</v>
      </c>
      <c r="BJ882" s="17" t="s">
        <v>77</v>
      </c>
      <c r="BK882" s="181">
        <f>ROUND(I882*H882,2)</f>
        <v>0</v>
      </c>
      <c r="BL882" s="17" t="s">
        <v>205</v>
      </c>
      <c r="BM882" s="17" t="s">
        <v>1175</v>
      </c>
    </row>
    <row r="883" spans="2:65" s="13" customFormat="1" ht="11.25">
      <c r="B883" s="215"/>
      <c r="C883" s="216"/>
      <c r="D883" s="184" t="s">
        <v>133</v>
      </c>
      <c r="E883" s="217" t="s">
        <v>19</v>
      </c>
      <c r="F883" s="218" t="s">
        <v>1176</v>
      </c>
      <c r="G883" s="216"/>
      <c r="H883" s="217" t="s">
        <v>19</v>
      </c>
      <c r="I883" s="219"/>
      <c r="J883" s="216"/>
      <c r="K883" s="216"/>
      <c r="L883" s="220"/>
      <c r="M883" s="221"/>
      <c r="N883" s="222"/>
      <c r="O883" s="222"/>
      <c r="P883" s="222"/>
      <c r="Q883" s="222"/>
      <c r="R883" s="222"/>
      <c r="S883" s="222"/>
      <c r="T883" s="223"/>
      <c r="AT883" s="224" t="s">
        <v>133</v>
      </c>
      <c r="AU883" s="224" t="s">
        <v>81</v>
      </c>
      <c r="AV883" s="13" t="s">
        <v>77</v>
      </c>
      <c r="AW883" s="13" t="s">
        <v>33</v>
      </c>
      <c r="AX883" s="13" t="s">
        <v>72</v>
      </c>
      <c r="AY883" s="224" t="s">
        <v>124</v>
      </c>
    </row>
    <row r="884" spans="2:65" s="11" customFormat="1" ht="11.25">
      <c r="B884" s="182"/>
      <c r="C884" s="183"/>
      <c r="D884" s="184" t="s">
        <v>133</v>
      </c>
      <c r="E884" s="185" t="s">
        <v>19</v>
      </c>
      <c r="F884" s="186" t="s">
        <v>1177</v>
      </c>
      <c r="G884" s="183"/>
      <c r="H884" s="187">
        <v>12</v>
      </c>
      <c r="I884" s="188"/>
      <c r="J884" s="183"/>
      <c r="K884" s="183"/>
      <c r="L884" s="189"/>
      <c r="M884" s="190"/>
      <c r="N884" s="191"/>
      <c r="O884" s="191"/>
      <c r="P884" s="191"/>
      <c r="Q884" s="191"/>
      <c r="R884" s="191"/>
      <c r="S884" s="191"/>
      <c r="T884" s="192"/>
      <c r="AT884" s="193" t="s">
        <v>133</v>
      </c>
      <c r="AU884" s="193" t="s">
        <v>81</v>
      </c>
      <c r="AV884" s="11" t="s">
        <v>81</v>
      </c>
      <c r="AW884" s="11" t="s">
        <v>33</v>
      </c>
      <c r="AX884" s="11" t="s">
        <v>77</v>
      </c>
      <c r="AY884" s="193" t="s">
        <v>124</v>
      </c>
    </row>
    <row r="885" spans="2:65" s="1" customFormat="1" ht="16.5" customHeight="1">
      <c r="B885" s="34"/>
      <c r="C885" s="170" t="s">
        <v>1178</v>
      </c>
      <c r="D885" s="170" t="s">
        <v>126</v>
      </c>
      <c r="E885" s="171" t="s">
        <v>1179</v>
      </c>
      <c r="F885" s="172" t="s">
        <v>1180</v>
      </c>
      <c r="G885" s="173" t="s">
        <v>335</v>
      </c>
      <c r="H885" s="174">
        <v>2</v>
      </c>
      <c r="I885" s="175"/>
      <c r="J885" s="176">
        <f>ROUND(I885*H885,2)</f>
        <v>0</v>
      </c>
      <c r="K885" s="172" t="s">
        <v>130</v>
      </c>
      <c r="L885" s="38"/>
      <c r="M885" s="177" t="s">
        <v>19</v>
      </c>
      <c r="N885" s="178" t="s">
        <v>43</v>
      </c>
      <c r="O885" s="60"/>
      <c r="P885" s="179">
        <f>O885*H885</f>
        <v>0</v>
      </c>
      <c r="Q885" s="179">
        <v>1.2999999999999999E-4</v>
      </c>
      <c r="R885" s="179">
        <f>Q885*H885</f>
        <v>2.5999999999999998E-4</v>
      </c>
      <c r="S885" s="179">
        <v>0</v>
      </c>
      <c r="T885" s="180">
        <f>S885*H885</f>
        <v>0</v>
      </c>
      <c r="AR885" s="17" t="s">
        <v>205</v>
      </c>
      <c r="AT885" s="17" t="s">
        <v>126</v>
      </c>
      <c r="AU885" s="17" t="s">
        <v>81</v>
      </c>
      <c r="AY885" s="17" t="s">
        <v>124</v>
      </c>
      <c r="BE885" s="181">
        <f>IF(N885="základní",J885,0)</f>
        <v>0</v>
      </c>
      <c r="BF885" s="181">
        <f>IF(N885="snížená",J885,0)</f>
        <v>0</v>
      </c>
      <c r="BG885" s="181">
        <f>IF(N885="zákl. přenesená",J885,0)</f>
        <v>0</v>
      </c>
      <c r="BH885" s="181">
        <f>IF(N885="sníž. přenesená",J885,0)</f>
        <v>0</v>
      </c>
      <c r="BI885" s="181">
        <f>IF(N885="nulová",J885,0)</f>
        <v>0</v>
      </c>
      <c r="BJ885" s="17" t="s">
        <v>77</v>
      </c>
      <c r="BK885" s="181">
        <f>ROUND(I885*H885,2)</f>
        <v>0</v>
      </c>
      <c r="BL885" s="17" t="s">
        <v>205</v>
      </c>
      <c r="BM885" s="17" t="s">
        <v>1181</v>
      </c>
    </row>
    <row r="886" spans="2:65" s="13" customFormat="1" ht="11.25">
      <c r="B886" s="215"/>
      <c r="C886" s="216"/>
      <c r="D886" s="184" t="s">
        <v>133</v>
      </c>
      <c r="E886" s="217" t="s">
        <v>19</v>
      </c>
      <c r="F886" s="218" t="s">
        <v>508</v>
      </c>
      <c r="G886" s="216"/>
      <c r="H886" s="217" t="s">
        <v>19</v>
      </c>
      <c r="I886" s="219"/>
      <c r="J886" s="216"/>
      <c r="K886" s="216"/>
      <c r="L886" s="220"/>
      <c r="M886" s="221"/>
      <c r="N886" s="222"/>
      <c r="O886" s="222"/>
      <c r="P886" s="222"/>
      <c r="Q886" s="222"/>
      <c r="R886" s="222"/>
      <c r="S886" s="222"/>
      <c r="T886" s="223"/>
      <c r="AT886" s="224" t="s">
        <v>133</v>
      </c>
      <c r="AU886" s="224" t="s">
        <v>81</v>
      </c>
      <c r="AV886" s="13" t="s">
        <v>77</v>
      </c>
      <c r="AW886" s="13" t="s">
        <v>33</v>
      </c>
      <c r="AX886" s="13" t="s">
        <v>72</v>
      </c>
      <c r="AY886" s="224" t="s">
        <v>124</v>
      </c>
    </row>
    <row r="887" spans="2:65" s="11" customFormat="1" ht="11.25">
      <c r="B887" s="182"/>
      <c r="C887" s="183"/>
      <c r="D887" s="184" t="s">
        <v>133</v>
      </c>
      <c r="E887" s="185" t="s">
        <v>19</v>
      </c>
      <c r="F887" s="186" t="s">
        <v>81</v>
      </c>
      <c r="G887" s="183"/>
      <c r="H887" s="187">
        <v>2</v>
      </c>
      <c r="I887" s="188"/>
      <c r="J887" s="183"/>
      <c r="K887" s="183"/>
      <c r="L887" s="189"/>
      <c r="M887" s="190"/>
      <c r="N887" s="191"/>
      <c r="O887" s="191"/>
      <c r="P887" s="191"/>
      <c r="Q887" s="191"/>
      <c r="R887" s="191"/>
      <c r="S887" s="191"/>
      <c r="T887" s="192"/>
      <c r="AT887" s="193" t="s">
        <v>133</v>
      </c>
      <c r="AU887" s="193" t="s">
        <v>81</v>
      </c>
      <c r="AV887" s="11" t="s">
        <v>81</v>
      </c>
      <c r="AW887" s="11" t="s">
        <v>33</v>
      </c>
      <c r="AX887" s="11" t="s">
        <v>77</v>
      </c>
      <c r="AY887" s="193" t="s">
        <v>124</v>
      </c>
    </row>
    <row r="888" spans="2:65" s="1" customFormat="1" ht="16.5" customHeight="1">
      <c r="B888" s="34"/>
      <c r="C888" s="205" t="s">
        <v>1182</v>
      </c>
      <c r="D888" s="205" t="s">
        <v>218</v>
      </c>
      <c r="E888" s="206" t="s">
        <v>1183</v>
      </c>
      <c r="F888" s="207" t="s">
        <v>1184</v>
      </c>
      <c r="G888" s="208" t="s">
        <v>335</v>
      </c>
      <c r="H888" s="209">
        <v>2</v>
      </c>
      <c r="I888" s="210"/>
      <c r="J888" s="211">
        <f>ROUND(I888*H888,2)</f>
        <v>0</v>
      </c>
      <c r="K888" s="207" t="s">
        <v>340</v>
      </c>
      <c r="L888" s="212"/>
      <c r="M888" s="213" t="s">
        <v>19</v>
      </c>
      <c r="N888" s="214" t="s">
        <v>43</v>
      </c>
      <c r="O888" s="60"/>
      <c r="P888" s="179">
        <f>O888*H888</f>
        <v>0</v>
      </c>
      <c r="Q888" s="179">
        <v>2.5000000000000001E-3</v>
      </c>
      <c r="R888" s="179">
        <f>Q888*H888</f>
        <v>5.0000000000000001E-3</v>
      </c>
      <c r="S888" s="179">
        <v>0</v>
      </c>
      <c r="T888" s="180">
        <f>S888*H888</f>
        <v>0</v>
      </c>
      <c r="AR888" s="17" t="s">
        <v>290</v>
      </c>
      <c r="AT888" s="17" t="s">
        <v>218</v>
      </c>
      <c r="AU888" s="17" t="s">
        <v>81</v>
      </c>
      <c r="AY888" s="17" t="s">
        <v>124</v>
      </c>
      <c r="BE888" s="181">
        <f>IF(N888="základní",J888,0)</f>
        <v>0</v>
      </c>
      <c r="BF888" s="181">
        <f>IF(N888="snížená",J888,0)</f>
        <v>0</v>
      </c>
      <c r="BG888" s="181">
        <f>IF(N888="zákl. přenesená",J888,0)</f>
        <v>0</v>
      </c>
      <c r="BH888" s="181">
        <f>IF(N888="sníž. přenesená",J888,0)</f>
        <v>0</v>
      </c>
      <c r="BI888" s="181">
        <f>IF(N888="nulová",J888,0)</f>
        <v>0</v>
      </c>
      <c r="BJ888" s="17" t="s">
        <v>77</v>
      </c>
      <c r="BK888" s="181">
        <f>ROUND(I888*H888,2)</f>
        <v>0</v>
      </c>
      <c r="BL888" s="17" t="s">
        <v>205</v>
      </c>
      <c r="BM888" s="17" t="s">
        <v>1185</v>
      </c>
    </row>
    <row r="889" spans="2:65" s="11" customFormat="1" ht="11.25">
      <c r="B889" s="182"/>
      <c r="C889" s="183"/>
      <c r="D889" s="184" t="s">
        <v>133</v>
      </c>
      <c r="E889" s="185" t="s">
        <v>19</v>
      </c>
      <c r="F889" s="186" t="s">
        <v>81</v>
      </c>
      <c r="G889" s="183"/>
      <c r="H889" s="187">
        <v>2</v>
      </c>
      <c r="I889" s="188"/>
      <c r="J889" s="183"/>
      <c r="K889" s="183"/>
      <c r="L889" s="189"/>
      <c r="M889" s="190"/>
      <c r="N889" s="191"/>
      <c r="O889" s="191"/>
      <c r="P889" s="191"/>
      <c r="Q889" s="191"/>
      <c r="R889" s="191"/>
      <c r="S889" s="191"/>
      <c r="T889" s="192"/>
      <c r="AT889" s="193" t="s">
        <v>133</v>
      </c>
      <c r="AU889" s="193" t="s">
        <v>81</v>
      </c>
      <c r="AV889" s="11" t="s">
        <v>81</v>
      </c>
      <c r="AW889" s="11" t="s">
        <v>33</v>
      </c>
      <c r="AX889" s="11" t="s">
        <v>77</v>
      </c>
      <c r="AY889" s="193" t="s">
        <v>124</v>
      </c>
    </row>
    <row r="890" spans="2:65" s="1" customFormat="1" ht="22.5" customHeight="1">
      <c r="B890" s="34"/>
      <c r="C890" s="205" t="s">
        <v>1186</v>
      </c>
      <c r="D890" s="205" t="s">
        <v>218</v>
      </c>
      <c r="E890" s="206" t="s">
        <v>1187</v>
      </c>
      <c r="F890" s="207" t="s">
        <v>1188</v>
      </c>
      <c r="G890" s="208" t="s">
        <v>349</v>
      </c>
      <c r="H890" s="209">
        <v>2</v>
      </c>
      <c r="I890" s="210"/>
      <c r="J890" s="211">
        <f>ROUND(I890*H890,2)</f>
        <v>0</v>
      </c>
      <c r="K890" s="207" t="s">
        <v>340</v>
      </c>
      <c r="L890" s="212"/>
      <c r="M890" s="213" t="s">
        <v>19</v>
      </c>
      <c r="N890" s="214" t="s">
        <v>43</v>
      </c>
      <c r="O890" s="60"/>
      <c r="P890" s="179">
        <f>O890*H890</f>
        <v>0</v>
      </c>
      <c r="Q890" s="179">
        <v>2.0999999999999999E-3</v>
      </c>
      <c r="R890" s="179">
        <f>Q890*H890</f>
        <v>4.1999999999999997E-3</v>
      </c>
      <c r="S890" s="179">
        <v>0</v>
      </c>
      <c r="T890" s="180">
        <f>S890*H890</f>
        <v>0</v>
      </c>
      <c r="AR890" s="17" t="s">
        <v>290</v>
      </c>
      <c r="AT890" s="17" t="s">
        <v>218</v>
      </c>
      <c r="AU890" s="17" t="s">
        <v>81</v>
      </c>
      <c r="AY890" s="17" t="s">
        <v>124</v>
      </c>
      <c r="BE890" s="181">
        <f>IF(N890="základní",J890,0)</f>
        <v>0</v>
      </c>
      <c r="BF890" s="181">
        <f>IF(N890="snížená",J890,0)</f>
        <v>0</v>
      </c>
      <c r="BG890" s="181">
        <f>IF(N890="zákl. přenesená",J890,0)</f>
        <v>0</v>
      </c>
      <c r="BH890" s="181">
        <f>IF(N890="sníž. přenesená",J890,0)</f>
        <v>0</v>
      </c>
      <c r="BI890" s="181">
        <f>IF(N890="nulová",J890,0)</f>
        <v>0</v>
      </c>
      <c r="BJ890" s="17" t="s">
        <v>77</v>
      </c>
      <c r="BK890" s="181">
        <f>ROUND(I890*H890,2)</f>
        <v>0</v>
      </c>
      <c r="BL890" s="17" t="s">
        <v>205</v>
      </c>
      <c r="BM890" s="17" t="s">
        <v>1189</v>
      </c>
    </row>
    <row r="891" spans="2:65" s="11" customFormat="1" ht="11.25">
      <c r="B891" s="182"/>
      <c r="C891" s="183"/>
      <c r="D891" s="184" t="s">
        <v>133</v>
      </c>
      <c r="E891" s="185" t="s">
        <v>19</v>
      </c>
      <c r="F891" s="186" t="s">
        <v>81</v>
      </c>
      <c r="G891" s="183"/>
      <c r="H891" s="187">
        <v>2</v>
      </c>
      <c r="I891" s="188"/>
      <c r="J891" s="183"/>
      <c r="K891" s="183"/>
      <c r="L891" s="189"/>
      <c r="M891" s="190"/>
      <c r="N891" s="191"/>
      <c r="O891" s="191"/>
      <c r="P891" s="191"/>
      <c r="Q891" s="191"/>
      <c r="R891" s="191"/>
      <c r="S891" s="191"/>
      <c r="T891" s="192"/>
      <c r="AT891" s="193" t="s">
        <v>133</v>
      </c>
      <c r="AU891" s="193" t="s">
        <v>81</v>
      </c>
      <c r="AV891" s="11" t="s">
        <v>81</v>
      </c>
      <c r="AW891" s="11" t="s">
        <v>33</v>
      </c>
      <c r="AX891" s="11" t="s">
        <v>77</v>
      </c>
      <c r="AY891" s="193" t="s">
        <v>124</v>
      </c>
    </row>
    <row r="892" spans="2:65" s="1" customFormat="1" ht="16.5" customHeight="1">
      <c r="B892" s="34"/>
      <c r="C892" s="170" t="s">
        <v>1190</v>
      </c>
      <c r="D892" s="170" t="s">
        <v>126</v>
      </c>
      <c r="E892" s="171" t="s">
        <v>1191</v>
      </c>
      <c r="F892" s="172" t="s">
        <v>1192</v>
      </c>
      <c r="G892" s="173" t="s">
        <v>335</v>
      </c>
      <c r="H892" s="174">
        <v>20</v>
      </c>
      <c r="I892" s="175"/>
      <c r="J892" s="176">
        <f>ROUND(I892*H892,2)</f>
        <v>0</v>
      </c>
      <c r="K892" s="172" t="s">
        <v>130</v>
      </c>
      <c r="L892" s="38"/>
      <c r="M892" s="177" t="s">
        <v>19</v>
      </c>
      <c r="N892" s="178" t="s">
        <v>43</v>
      </c>
      <c r="O892" s="60"/>
      <c r="P892" s="179">
        <f>O892*H892</f>
        <v>0</v>
      </c>
      <c r="Q892" s="179">
        <v>0</v>
      </c>
      <c r="R892" s="179">
        <f>Q892*H892</f>
        <v>0</v>
      </c>
      <c r="S892" s="179">
        <v>8.4999999999999995E-4</v>
      </c>
      <c r="T892" s="180">
        <f>S892*H892</f>
        <v>1.6999999999999998E-2</v>
      </c>
      <c r="AR892" s="17" t="s">
        <v>205</v>
      </c>
      <c r="AT892" s="17" t="s">
        <v>126</v>
      </c>
      <c r="AU892" s="17" t="s">
        <v>81</v>
      </c>
      <c r="AY892" s="17" t="s">
        <v>124</v>
      </c>
      <c r="BE892" s="181">
        <f>IF(N892="základní",J892,0)</f>
        <v>0</v>
      </c>
      <c r="BF892" s="181">
        <f>IF(N892="snížená",J892,0)</f>
        <v>0</v>
      </c>
      <c r="BG892" s="181">
        <f>IF(N892="zákl. přenesená",J892,0)</f>
        <v>0</v>
      </c>
      <c r="BH892" s="181">
        <f>IF(N892="sníž. přenesená",J892,0)</f>
        <v>0</v>
      </c>
      <c r="BI892" s="181">
        <f>IF(N892="nulová",J892,0)</f>
        <v>0</v>
      </c>
      <c r="BJ892" s="17" t="s">
        <v>77</v>
      </c>
      <c r="BK892" s="181">
        <f>ROUND(I892*H892,2)</f>
        <v>0</v>
      </c>
      <c r="BL892" s="17" t="s">
        <v>205</v>
      </c>
      <c r="BM892" s="17" t="s">
        <v>1193</v>
      </c>
    </row>
    <row r="893" spans="2:65" s="11" customFormat="1" ht="11.25">
      <c r="B893" s="182"/>
      <c r="C893" s="183"/>
      <c r="D893" s="184" t="s">
        <v>133</v>
      </c>
      <c r="E893" s="185" t="s">
        <v>19</v>
      </c>
      <c r="F893" s="186" t="s">
        <v>232</v>
      </c>
      <c r="G893" s="183"/>
      <c r="H893" s="187">
        <v>20</v>
      </c>
      <c r="I893" s="188"/>
      <c r="J893" s="183"/>
      <c r="K893" s="183"/>
      <c r="L893" s="189"/>
      <c r="M893" s="190"/>
      <c r="N893" s="191"/>
      <c r="O893" s="191"/>
      <c r="P893" s="191"/>
      <c r="Q893" s="191"/>
      <c r="R893" s="191"/>
      <c r="S893" s="191"/>
      <c r="T893" s="192"/>
      <c r="AT893" s="193" t="s">
        <v>133</v>
      </c>
      <c r="AU893" s="193" t="s">
        <v>81</v>
      </c>
      <c r="AV893" s="11" t="s">
        <v>81</v>
      </c>
      <c r="AW893" s="11" t="s">
        <v>33</v>
      </c>
      <c r="AX893" s="11" t="s">
        <v>77</v>
      </c>
      <c r="AY893" s="193" t="s">
        <v>124</v>
      </c>
    </row>
    <row r="894" spans="2:65" s="1" customFormat="1" ht="16.5" customHeight="1">
      <c r="B894" s="34"/>
      <c r="C894" s="170" t="s">
        <v>1194</v>
      </c>
      <c r="D894" s="170" t="s">
        <v>126</v>
      </c>
      <c r="E894" s="171" t="s">
        <v>1195</v>
      </c>
      <c r="F894" s="172" t="s">
        <v>1196</v>
      </c>
      <c r="G894" s="173" t="s">
        <v>335</v>
      </c>
      <c r="H894" s="174">
        <v>1</v>
      </c>
      <c r="I894" s="175"/>
      <c r="J894" s="176">
        <f>ROUND(I894*H894,2)</f>
        <v>0</v>
      </c>
      <c r="K894" s="172" t="s">
        <v>130</v>
      </c>
      <c r="L894" s="38"/>
      <c r="M894" s="177" t="s">
        <v>19</v>
      </c>
      <c r="N894" s="178" t="s">
        <v>43</v>
      </c>
      <c r="O894" s="60"/>
      <c r="P894" s="179">
        <f>O894*H894</f>
        <v>0</v>
      </c>
      <c r="Q894" s="179">
        <v>0</v>
      </c>
      <c r="R894" s="179">
        <f>Q894*H894</f>
        <v>0</v>
      </c>
      <c r="S894" s="179">
        <v>1.2199999999999999E-3</v>
      </c>
      <c r="T894" s="180">
        <f>S894*H894</f>
        <v>1.2199999999999999E-3</v>
      </c>
      <c r="AR894" s="17" t="s">
        <v>205</v>
      </c>
      <c r="AT894" s="17" t="s">
        <v>126</v>
      </c>
      <c r="AU894" s="17" t="s">
        <v>81</v>
      </c>
      <c r="AY894" s="17" t="s">
        <v>124</v>
      </c>
      <c r="BE894" s="181">
        <f>IF(N894="základní",J894,0)</f>
        <v>0</v>
      </c>
      <c r="BF894" s="181">
        <f>IF(N894="snížená",J894,0)</f>
        <v>0</v>
      </c>
      <c r="BG894" s="181">
        <f>IF(N894="zákl. přenesená",J894,0)</f>
        <v>0</v>
      </c>
      <c r="BH894" s="181">
        <f>IF(N894="sníž. přenesená",J894,0)</f>
        <v>0</v>
      </c>
      <c r="BI894" s="181">
        <f>IF(N894="nulová",J894,0)</f>
        <v>0</v>
      </c>
      <c r="BJ894" s="17" t="s">
        <v>77</v>
      </c>
      <c r="BK894" s="181">
        <f>ROUND(I894*H894,2)</f>
        <v>0</v>
      </c>
      <c r="BL894" s="17" t="s">
        <v>205</v>
      </c>
      <c r="BM894" s="17" t="s">
        <v>1197</v>
      </c>
    </row>
    <row r="895" spans="2:65" s="1" customFormat="1" ht="16.5" customHeight="1">
      <c r="B895" s="34"/>
      <c r="C895" s="170" t="s">
        <v>1198</v>
      </c>
      <c r="D895" s="170" t="s">
        <v>126</v>
      </c>
      <c r="E895" s="171" t="s">
        <v>1199</v>
      </c>
      <c r="F895" s="172" t="s">
        <v>1200</v>
      </c>
      <c r="G895" s="173" t="s">
        <v>335</v>
      </c>
      <c r="H895" s="174">
        <v>12</v>
      </c>
      <c r="I895" s="175"/>
      <c r="J895" s="176">
        <f>ROUND(I895*H895,2)</f>
        <v>0</v>
      </c>
      <c r="K895" s="172" t="s">
        <v>130</v>
      </c>
      <c r="L895" s="38"/>
      <c r="M895" s="177" t="s">
        <v>19</v>
      </c>
      <c r="N895" s="178" t="s">
        <v>43</v>
      </c>
      <c r="O895" s="60"/>
      <c r="P895" s="179">
        <f>O895*H895</f>
        <v>0</v>
      </c>
      <c r="Q895" s="179">
        <v>2.3000000000000001E-4</v>
      </c>
      <c r="R895" s="179">
        <f>Q895*H895</f>
        <v>2.7600000000000003E-3</v>
      </c>
      <c r="S895" s="179">
        <v>0</v>
      </c>
      <c r="T895" s="180">
        <f>S895*H895</f>
        <v>0</v>
      </c>
      <c r="AR895" s="17" t="s">
        <v>205</v>
      </c>
      <c r="AT895" s="17" t="s">
        <v>126</v>
      </c>
      <c r="AU895" s="17" t="s">
        <v>81</v>
      </c>
      <c r="AY895" s="17" t="s">
        <v>124</v>
      </c>
      <c r="BE895" s="181">
        <f>IF(N895="základní",J895,0)</f>
        <v>0</v>
      </c>
      <c r="BF895" s="181">
        <f>IF(N895="snížená",J895,0)</f>
        <v>0</v>
      </c>
      <c r="BG895" s="181">
        <f>IF(N895="zákl. přenesená",J895,0)</f>
        <v>0</v>
      </c>
      <c r="BH895" s="181">
        <f>IF(N895="sníž. přenesená",J895,0)</f>
        <v>0</v>
      </c>
      <c r="BI895" s="181">
        <f>IF(N895="nulová",J895,0)</f>
        <v>0</v>
      </c>
      <c r="BJ895" s="17" t="s">
        <v>77</v>
      </c>
      <c r="BK895" s="181">
        <f>ROUND(I895*H895,2)</f>
        <v>0</v>
      </c>
      <c r="BL895" s="17" t="s">
        <v>205</v>
      </c>
      <c r="BM895" s="17" t="s">
        <v>1201</v>
      </c>
    </row>
    <row r="896" spans="2:65" s="13" customFormat="1" ht="11.25">
      <c r="B896" s="215"/>
      <c r="C896" s="216"/>
      <c r="D896" s="184" t="s">
        <v>133</v>
      </c>
      <c r="E896" s="217" t="s">
        <v>19</v>
      </c>
      <c r="F896" s="218" t="s">
        <v>1176</v>
      </c>
      <c r="G896" s="216"/>
      <c r="H896" s="217" t="s">
        <v>19</v>
      </c>
      <c r="I896" s="219"/>
      <c r="J896" s="216"/>
      <c r="K896" s="216"/>
      <c r="L896" s="220"/>
      <c r="M896" s="221"/>
      <c r="N896" s="222"/>
      <c r="O896" s="222"/>
      <c r="P896" s="222"/>
      <c r="Q896" s="222"/>
      <c r="R896" s="222"/>
      <c r="S896" s="222"/>
      <c r="T896" s="223"/>
      <c r="AT896" s="224" t="s">
        <v>133</v>
      </c>
      <c r="AU896" s="224" t="s">
        <v>81</v>
      </c>
      <c r="AV896" s="13" t="s">
        <v>77</v>
      </c>
      <c r="AW896" s="13" t="s">
        <v>33</v>
      </c>
      <c r="AX896" s="13" t="s">
        <v>72</v>
      </c>
      <c r="AY896" s="224" t="s">
        <v>124</v>
      </c>
    </row>
    <row r="897" spans="2:65" s="11" customFormat="1" ht="11.25">
      <c r="B897" s="182"/>
      <c r="C897" s="183"/>
      <c r="D897" s="184" t="s">
        <v>133</v>
      </c>
      <c r="E897" s="185" t="s">
        <v>19</v>
      </c>
      <c r="F897" s="186" t="s">
        <v>1177</v>
      </c>
      <c r="G897" s="183"/>
      <c r="H897" s="187">
        <v>12</v>
      </c>
      <c r="I897" s="188"/>
      <c r="J897" s="183"/>
      <c r="K897" s="183"/>
      <c r="L897" s="189"/>
      <c r="M897" s="190"/>
      <c r="N897" s="191"/>
      <c r="O897" s="191"/>
      <c r="P897" s="191"/>
      <c r="Q897" s="191"/>
      <c r="R897" s="191"/>
      <c r="S897" s="191"/>
      <c r="T897" s="192"/>
      <c r="AT897" s="193" t="s">
        <v>133</v>
      </c>
      <c r="AU897" s="193" t="s">
        <v>81</v>
      </c>
      <c r="AV897" s="11" t="s">
        <v>81</v>
      </c>
      <c r="AW897" s="11" t="s">
        <v>33</v>
      </c>
      <c r="AX897" s="11" t="s">
        <v>77</v>
      </c>
      <c r="AY897" s="193" t="s">
        <v>124</v>
      </c>
    </row>
    <row r="898" spans="2:65" s="1" customFormat="1" ht="16.5" customHeight="1">
      <c r="B898" s="34"/>
      <c r="C898" s="170" t="s">
        <v>1202</v>
      </c>
      <c r="D898" s="170" t="s">
        <v>126</v>
      </c>
      <c r="E898" s="171" t="s">
        <v>1203</v>
      </c>
      <c r="F898" s="172" t="s">
        <v>1204</v>
      </c>
      <c r="G898" s="173" t="s">
        <v>335</v>
      </c>
      <c r="H898" s="174">
        <v>1</v>
      </c>
      <c r="I898" s="175"/>
      <c r="J898" s="176">
        <f>ROUND(I898*H898,2)</f>
        <v>0</v>
      </c>
      <c r="K898" s="172" t="s">
        <v>130</v>
      </c>
      <c r="L898" s="38"/>
      <c r="M898" s="177" t="s">
        <v>19</v>
      </c>
      <c r="N898" s="178" t="s">
        <v>43</v>
      </c>
      <c r="O898" s="60"/>
      <c r="P898" s="179">
        <f>O898*H898</f>
        <v>0</v>
      </c>
      <c r="Q898" s="179">
        <v>5.1999999999999995E-4</v>
      </c>
      <c r="R898" s="179">
        <f>Q898*H898</f>
        <v>5.1999999999999995E-4</v>
      </c>
      <c r="S898" s="179">
        <v>0</v>
      </c>
      <c r="T898" s="180">
        <f>S898*H898</f>
        <v>0</v>
      </c>
      <c r="AR898" s="17" t="s">
        <v>205</v>
      </c>
      <c r="AT898" s="17" t="s">
        <v>126</v>
      </c>
      <c r="AU898" s="17" t="s">
        <v>81</v>
      </c>
      <c r="AY898" s="17" t="s">
        <v>124</v>
      </c>
      <c r="BE898" s="181">
        <f>IF(N898="základní",J898,0)</f>
        <v>0</v>
      </c>
      <c r="BF898" s="181">
        <f>IF(N898="snížená",J898,0)</f>
        <v>0</v>
      </c>
      <c r="BG898" s="181">
        <f>IF(N898="zákl. přenesená",J898,0)</f>
        <v>0</v>
      </c>
      <c r="BH898" s="181">
        <f>IF(N898="sníž. přenesená",J898,0)</f>
        <v>0</v>
      </c>
      <c r="BI898" s="181">
        <f>IF(N898="nulová",J898,0)</f>
        <v>0</v>
      </c>
      <c r="BJ898" s="17" t="s">
        <v>77</v>
      </c>
      <c r="BK898" s="181">
        <f>ROUND(I898*H898,2)</f>
        <v>0</v>
      </c>
      <c r="BL898" s="17" t="s">
        <v>205</v>
      </c>
      <c r="BM898" s="17" t="s">
        <v>1205</v>
      </c>
    </row>
    <row r="899" spans="2:65" s="13" customFormat="1" ht="11.25">
      <c r="B899" s="215"/>
      <c r="C899" s="216"/>
      <c r="D899" s="184" t="s">
        <v>133</v>
      </c>
      <c r="E899" s="217" t="s">
        <v>19</v>
      </c>
      <c r="F899" s="218" t="s">
        <v>1033</v>
      </c>
      <c r="G899" s="216"/>
      <c r="H899" s="217" t="s">
        <v>19</v>
      </c>
      <c r="I899" s="219"/>
      <c r="J899" s="216"/>
      <c r="K899" s="216"/>
      <c r="L899" s="220"/>
      <c r="M899" s="221"/>
      <c r="N899" s="222"/>
      <c r="O899" s="222"/>
      <c r="P899" s="222"/>
      <c r="Q899" s="222"/>
      <c r="R899" s="222"/>
      <c r="S899" s="222"/>
      <c r="T899" s="223"/>
      <c r="AT899" s="224" t="s">
        <v>133</v>
      </c>
      <c r="AU899" s="224" t="s">
        <v>81</v>
      </c>
      <c r="AV899" s="13" t="s">
        <v>77</v>
      </c>
      <c r="AW899" s="13" t="s">
        <v>33</v>
      </c>
      <c r="AX899" s="13" t="s">
        <v>72</v>
      </c>
      <c r="AY899" s="224" t="s">
        <v>124</v>
      </c>
    </row>
    <row r="900" spans="2:65" s="11" customFormat="1" ht="11.25">
      <c r="B900" s="182"/>
      <c r="C900" s="183"/>
      <c r="D900" s="184" t="s">
        <v>133</v>
      </c>
      <c r="E900" s="185" t="s">
        <v>19</v>
      </c>
      <c r="F900" s="186" t="s">
        <v>77</v>
      </c>
      <c r="G900" s="183"/>
      <c r="H900" s="187">
        <v>1</v>
      </c>
      <c r="I900" s="188"/>
      <c r="J900" s="183"/>
      <c r="K900" s="183"/>
      <c r="L900" s="189"/>
      <c r="M900" s="190"/>
      <c r="N900" s="191"/>
      <c r="O900" s="191"/>
      <c r="P900" s="191"/>
      <c r="Q900" s="191"/>
      <c r="R900" s="191"/>
      <c r="S900" s="191"/>
      <c r="T900" s="192"/>
      <c r="AT900" s="193" t="s">
        <v>133</v>
      </c>
      <c r="AU900" s="193" t="s">
        <v>81</v>
      </c>
      <c r="AV900" s="11" t="s">
        <v>81</v>
      </c>
      <c r="AW900" s="11" t="s">
        <v>33</v>
      </c>
      <c r="AX900" s="11" t="s">
        <v>77</v>
      </c>
      <c r="AY900" s="193" t="s">
        <v>124</v>
      </c>
    </row>
    <row r="901" spans="2:65" s="1" customFormat="1" ht="16.5" customHeight="1">
      <c r="B901" s="34"/>
      <c r="C901" s="170" t="s">
        <v>1206</v>
      </c>
      <c r="D901" s="170" t="s">
        <v>126</v>
      </c>
      <c r="E901" s="171" t="s">
        <v>1207</v>
      </c>
      <c r="F901" s="172" t="s">
        <v>1208</v>
      </c>
      <c r="G901" s="173" t="s">
        <v>335</v>
      </c>
      <c r="H901" s="174">
        <v>1</v>
      </c>
      <c r="I901" s="175"/>
      <c r="J901" s="176">
        <f>ROUND(I901*H901,2)</f>
        <v>0</v>
      </c>
      <c r="K901" s="172" t="s">
        <v>130</v>
      </c>
      <c r="L901" s="38"/>
      <c r="M901" s="177" t="s">
        <v>19</v>
      </c>
      <c r="N901" s="178" t="s">
        <v>43</v>
      </c>
      <c r="O901" s="60"/>
      <c r="P901" s="179">
        <f>O901*H901</f>
        <v>0</v>
      </c>
      <c r="Q901" s="179">
        <v>2.7999999999999998E-4</v>
      </c>
      <c r="R901" s="179">
        <f>Q901*H901</f>
        <v>2.7999999999999998E-4</v>
      </c>
      <c r="S901" s="179">
        <v>0</v>
      </c>
      <c r="T901" s="180">
        <f>S901*H901</f>
        <v>0</v>
      </c>
      <c r="AR901" s="17" t="s">
        <v>205</v>
      </c>
      <c r="AT901" s="17" t="s">
        <v>126</v>
      </c>
      <c r="AU901" s="17" t="s">
        <v>81</v>
      </c>
      <c r="AY901" s="17" t="s">
        <v>124</v>
      </c>
      <c r="BE901" s="181">
        <f>IF(N901="základní",J901,0)</f>
        <v>0</v>
      </c>
      <c r="BF901" s="181">
        <f>IF(N901="snížená",J901,0)</f>
        <v>0</v>
      </c>
      <c r="BG901" s="181">
        <f>IF(N901="zákl. přenesená",J901,0)</f>
        <v>0</v>
      </c>
      <c r="BH901" s="181">
        <f>IF(N901="sníž. přenesená",J901,0)</f>
        <v>0</v>
      </c>
      <c r="BI901" s="181">
        <f>IF(N901="nulová",J901,0)</f>
        <v>0</v>
      </c>
      <c r="BJ901" s="17" t="s">
        <v>77</v>
      </c>
      <c r="BK901" s="181">
        <f>ROUND(I901*H901,2)</f>
        <v>0</v>
      </c>
      <c r="BL901" s="17" t="s">
        <v>205</v>
      </c>
      <c r="BM901" s="17" t="s">
        <v>1209</v>
      </c>
    </row>
    <row r="902" spans="2:65" s="13" customFormat="1" ht="11.25">
      <c r="B902" s="215"/>
      <c r="C902" s="216"/>
      <c r="D902" s="184" t="s">
        <v>133</v>
      </c>
      <c r="E902" s="217" t="s">
        <v>19</v>
      </c>
      <c r="F902" s="218" t="s">
        <v>1210</v>
      </c>
      <c r="G902" s="216"/>
      <c r="H902" s="217" t="s">
        <v>19</v>
      </c>
      <c r="I902" s="219"/>
      <c r="J902" s="216"/>
      <c r="K902" s="216"/>
      <c r="L902" s="220"/>
      <c r="M902" s="221"/>
      <c r="N902" s="222"/>
      <c r="O902" s="222"/>
      <c r="P902" s="222"/>
      <c r="Q902" s="222"/>
      <c r="R902" s="222"/>
      <c r="S902" s="222"/>
      <c r="T902" s="223"/>
      <c r="AT902" s="224" t="s">
        <v>133</v>
      </c>
      <c r="AU902" s="224" t="s">
        <v>81</v>
      </c>
      <c r="AV902" s="13" t="s">
        <v>77</v>
      </c>
      <c r="AW902" s="13" t="s">
        <v>33</v>
      </c>
      <c r="AX902" s="13" t="s">
        <v>72</v>
      </c>
      <c r="AY902" s="224" t="s">
        <v>124</v>
      </c>
    </row>
    <row r="903" spans="2:65" s="11" customFormat="1" ht="11.25">
      <c r="B903" s="182"/>
      <c r="C903" s="183"/>
      <c r="D903" s="184" t="s">
        <v>133</v>
      </c>
      <c r="E903" s="185" t="s">
        <v>19</v>
      </c>
      <c r="F903" s="186" t="s">
        <v>77</v>
      </c>
      <c r="G903" s="183"/>
      <c r="H903" s="187">
        <v>1</v>
      </c>
      <c r="I903" s="188"/>
      <c r="J903" s="183"/>
      <c r="K903" s="183"/>
      <c r="L903" s="189"/>
      <c r="M903" s="190"/>
      <c r="N903" s="191"/>
      <c r="O903" s="191"/>
      <c r="P903" s="191"/>
      <c r="Q903" s="191"/>
      <c r="R903" s="191"/>
      <c r="S903" s="191"/>
      <c r="T903" s="192"/>
      <c r="AT903" s="193" t="s">
        <v>133</v>
      </c>
      <c r="AU903" s="193" t="s">
        <v>81</v>
      </c>
      <c r="AV903" s="11" t="s">
        <v>81</v>
      </c>
      <c r="AW903" s="11" t="s">
        <v>33</v>
      </c>
      <c r="AX903" s="11" t="s">
        <v>77</v>
      </c>
      <c r="AY903" s="193" t="s">
        <v>124</v>
      </c>
    </row>
    <row r="904" spans="2:65" s="1" customFormat="1" ht="16.5" customHeight="1">
      <c r="B904" s="34"/>
      <c r="C904" s="170" t="s">
        <v>1211</v>
      </c>
      <c r="D904" s="170" t="s">
        <v>126</v>
      </c>
      <c r="E904" s="171" t="s">
        <v>1212</v>
      </c>
      <c r="F904" s="172" t="s">
        <v>1213</v>
      </c>
      <c r="G904" s="173" t="s">
        <v>335</v>
      </c>
      <c r="H904" s="174">
        <v>1</v>
      </c>
      <c r="I904" s="175"/>
      <c r="J904" s="176">
        <f>ROUND(I904*H904,2)</f>
        <v>0</v>
      </c>
      <c r="K904" s="172" t="s">
        <v>130</v>
      </c>
      <c r="L904" s="38"/>
      <c r="M904" s="177" t="s">
        <v>19</v>
      </c>
      <c r="N904" s="178" t="s">
        <v>43</v>
      </c>
      <c r="O904" s="60"/>
      <c r="P904" s="179">
        <f>O904*H904</f>
        <v>0</v>
      </c>
      <c r="Q904" s="179">
        <v>6.6E-4</v>
      </c>
      <c r="R904" s="179">
        <f>Q904*H904</f>
        <v>6.6E-4</v>
      </c>
      <c r="S904" s="179">
        <v>0</v>
      </c>
      <c r="T904" s="180">
        <f>S904*H904</f>
        <v>0</v>
      </c>
      <c r="AR904" s="17" t="s">
        <v>205</v>
      </c>
      <c r="AT904" s="17" t="s">
        <v>126</v>
      </c>
      <c r="AU904" s="17" t="s">
        <v>81</v>
      </c>
      <c r="AY904" s="17" t="s">
        <v>124</v>
      </c>
      <c r="BE904" s="181">
        <f>IF(N904="základní",J904,0)</f>
        <v>0</v>
      </c>
      <c r="BF904" s="181">
        <f>IF(N904="snížená",J904,0)</f>
        <v>0</v>
      </c>
      <c r="BG904" s="181">
        <f>IF(N904="zákl. přenesená",J904,0)</f>
        <v>0</v>
      </c>
      <c r="BH904" s="181">
        <f>IF(N904="sníž. přenesená",J904,0)</f>
        <v>0</v>
      </c>
      <c r="BI904" s="181">
        <f>IF(N904="nulová",J904,0)</f>
        <v>0</v>
      </c>
      <c r="BJ904" s="17" t="s">
        <v>77</v>
      </c>
      <c r="BK904" s="181">
        <f>ROUND(I904*H904,2)</f>
        <v>0</v>
      </c>
      <c r="BL904" s="17" t="s">
        <v>205</v>
      </c>
      <c r="BM904" s="17" t="s">
        <v>1214</v>
      </c>
    </row>
    <row r="905" spans="2:65" s="13" customFormat="1" ht="11.25">
      <c r="B905" s="215"/>
      <c r="C905" s="216"/>
      <c r="D905" s="184" t="s">
        <v>133</v>
      </c>
      <c r="E905" s="217" t="s">
        <v>19</v>
      </c>
      <c r="F905" s="218" t="s">
        <v>1215</v>
      </c>
      <c r="G905" s="216"/>
      <c r="H905" s="217" t="s">
        <v>19</v>
      </c>
      <c r="I905" s="219"/>
      <c r="J905" s="216"/>
      <c r="K905" s="216"/>
      <c r="L905" s="220"/>
      <c r="M905" s="221"/>
      <c r="N905" s="222"/>
      <c r="O905" s="222"/>
      <c r="P905" s="222"/>
      <c r="Q905" s="222"/>
      <c r="R905" s="222"/>
      <c r="S905" s="222"/>
      <c r="T905" s="223"/>
      <c r="AT905" s="224" t="s">
        <v>133</v>
      </c>
      <c r="AU905" s="224" t="s">
        <v>81</v>
      </c>
      <c r="AV905" s="13" t="s">
        <v>77</v>
      </c>
      <c r="AW905" s="13" t="s">
        <v>33</v>
      </c>
      <c r="AX905" s="13" t="s">
        <v>72</v>
      </c>
      <c r="AY905" s="224" t="s">
        <v>124</v>
      </c>
    </row>
    <row r="906" spans="2:65" s="11" customFormat="1" ht="11.25">
      <c r="B906" s="182"/>
      <c r="C906" s="183"/>
      <c r="D906" s="184" t="s">
        <v>133</v>
      </c>
      <c r="E906" s="185" t="s">
        <v>19</v>
      </c>
      <c r="F906" s="186" t="s">
        <v>77</v>
      </c>
      <c r="G906" s="183"/>
      <c r="H906" s="187">
        <v>1</v>
      </c>
      <c r="I906" s="188"/>
      <c r="J906" s="183"/>
      <c r="K906" s="183"/>
      <c r="L906" s="189"/>
      <c r="M906" s="190"/>
      <c r="N906" s="191"/>
      <c r="O906" s="191"/>
      <c r="P906" s="191"/>
      <c r="Q906" s="191"/>
      <c r="R906" s="191"/>
      <c r="S906" s="191"/>
      <c r="T906" s="192"/>
      <c r="AT906" s="193" t="s">
        <v>133</v>
      </c>
      <c r="AU906" s="193" t="s">
        <v>81</v>
      </c>
      <c r="AV906" s="11" t="s">
        <v>81</v>
      </c>
      <c r="AW906" s="11" t="s">
        <v>33</v>
      </c>
      <c r="AX906" s="11" t="s">
        <v>77</v>
      </c>
      <c r="AY906" s="193" t="s">
        <v>124</v>
      </c>
    </row>
    <row r="907" spans="2:65" s="1" customFormat="1" ht="16.5" customHeight="1">
      <c r="B907" s="34"/>
      <c r="C907" s="170" t="s">
        <v>1216</v>
      </c>
      <c r="D907" s="170" t="s">
        <v>126</v>
      </c>
      <c r="E907" s="171" t="s">
        <v>1217</v>
      </c>
      <c r="F907" s="172" t="s">
        <v>1218</v>
      </c>
      <c r="G907" s="173" t="s">
        <v>335</v>
      </c>
      <c r="H907" s="174">
        <v>1</v>
      </c>
      <c r="I907" s="175"/>
      <c r="J907" s="176">
        <f>ROUND(I907*H907,2)</f>
        <v>0</v>
      </c>
      <c r="K907" s="172" t="s">
        <v>130</v>
      </c>
      <c r="L907" s="38"/>
      <c r="M907" s="177" t="s">
        <v>19</v>
      </c>
      <c r="N907" s="178" t="s">
        <v>43</v>
      </c>
      <c r="O907" s="60"/>
      <c r="P907" s="179">
        <f>O907*H907</f>
        <v>0</v>
      </c>
      <c r="Q907" s="179">
        <v>3.6000000000000002E-4</v>
      </c>
      <c r="R907" s="179">
        <f>Q907*H907</f>
        <v>3.6000000000000002E-4</v>
      </c>
      <c r="S907" s="179">
        <v>0</v>
      </c>
      <c r="T907" s="180">
        <f>S907*H907</f>
        <v>0</v>
      </c>
      <c r="AR907" s="17" t="s">
        <v>205</v>
      </c>
      <c r="AT907" s="17" t="s">
        <v>126</v>
      </c>
      <c r="AU907" s="17" t="s">
        <v>81</v>
      </c>
      <c r="AY907" s="17" t="s">
        <v>124</v>
      </c>
      <c r="BE907" s="181">
        <f>IF(N907="základní",J907,0)</f>
        <v>0</v>
      </c>
      <c r="BF907" s="181">
        <f>IF(N907="snížená",J907,0)</f>
        <v>0</v>
      </c>
      <c r="BG907" s="181">
        <f>IF(N907="zákl. přenesená",J907,0)</f>
        <v>0</v>
      </c>
      <c r="BH907" s="181">
        <f>IF(N907="sníž. přenesená",J907,0)</f>
        <v>0</v>
      </c>
      <c r="BI907" s="181">
        <f>IF(N907="nulová",J907,0)</f>
        <v>0</v>
      </c>
      <c r="BJ907" s="17" t="s">
        <v>77</v>
      </c>
      <c r="BK907" s="181">
        <f>ROUND(I907*H907,2)</f>
        <v>0</v>
      </c>
      <c r="BL907" s="17" t="s">
        <v>205</v>
      </c>
      <c r="BM907" s="17" t="s">
        <v>1219</v>
      </c>
    </row>
    <row r="908" spans="2:65" s="1" customFormat="1" ht="16.5" customHeight="1">
      <c r="B908" s="34"/>
      <c r="C908" s="170" t="s">
        <v>1220</v>
      </c>
      <c r="D908" s="170" t="s">
        <v>126</v>
      </c>
      <c r="E908" s="171" t="s">
        <v>1221</v>
      </c>
      <c r="F908" s="172" t="s">
        <v>1222</v>
      </c>
      <c r="G908" s="173" t="s">
        <v>335</v>
      </c>
      <c r="H908" s="174">
        <v>4</v>
      </c>
      <c r="I908" s="175"/>
      <c r="J908" s="176">
        <f>ROUND(I908*H908,2)</f>
        <v>0</v>
      </c>
      <c r="K908" s="172" t="s">
        <v>130</v>
      </c>
      <c r="L908" s="38"/>
      <c r="M908" s="177" t="s">
        <v>19</v>
      </c>
      <c r="N908" s="178" t="s">
        <v>43</v>
      </c>
      <c r="O908" s="60"/>
      <c r="P908" s="179">
        <f>O908*H908</f>
        <v>0</v>
      </c>
      <c r="Q908" s="179">
        <v>2.7999999999999998E-4</v>
      </c>
      <c r="R908" s="179">
        <f>Q908*H908</f>
        <v>1.1199999999999999E-3</v>
      </c>
      <c r="S908" s="179">
        <v>0</v>
      </c>
      <c r="T908" s="180">
        <f>S908*H908</f>
        <v>0</v>
      </c>
      <c r="AR908" s="17" t="s">
        <v>205</v>
      </c>
      <c r="AT908" s="17" t="s">
        <v>126</v>
      </c>
      <c r="AU908" s="17" t="s">
        <v>81</v>
      </c>
      <c r="AY908" s="17" t="s">
        <v>124</v>
      </c>
      <c r="BE908" s="181">
        <f>IF(N908="základní",J908,0)</f>
        <v>0</v>
      </c>
      <c r="BF908" s="181">
        <f>IF(N908="snížená",J908,0)</f>
        <v>0</v>
      </c>
      <c r="BG908" s="181">
        <f>IF(N908="zákl. přenesená",J908,0)</f>
        <v>0</v>
      </c>
      <c r="BH908" s="181">
        <f>IF(N908="sníž. přenesená",J908,0)</f>
        <v>0</v>
      </c>
      <c r="BI908" s="181">
        <f>IF(N908="nulová",J908,0)</f>
        <v>0</v>
      </c>
      <c r="BJ908" s="17" t="s">
        <v>77</v>
      </c>
      <c r="BK908" s="181">
        <f>ROUND(I908*H908,2)</f>
        <v>0</v>
      </c>
      <c r="BL908" s="17" t="s">
        <v>205</v>
      </c>
      <c r="BM908" s="17" t="s">
        <v>1223</v>
      </c>
    </row>
    <row r="909" spans="2:65" s="11" customFormat="1" ht="11.25">
      <c r="B909" s="182"/>
      <c r="C909" s="183"/>
      <c r="D909" s="184" t="s">
        <v>133</v>
      </c>
      <c r="E909" s="185" t="s">
        <v>19</v>
      </c>
      <c r="F909" s="186" t="s">
        <v>1224</v>
      </c>
      <c r="G909" s="183"/>
      <c r="H909" s="187">
        <v>4</v>
      </c>
      <c r="I909" s="188"/>
      <c r="J909" s="183"/>
      <c r="K909" s="183"/>
      <c r="L909" s="189"/>
      <c r="M909" s="190"/>
      <c r="N909" s="191"/>
      <c r="O909" s="191"/>
      <c r="P909" s="191"/>
      <c r="Q909" s="191"/>
      <c r="R909" s="191"/>
      <c r="S909" s="191"/>
      <c r="T909" s="192"/>
      <c r="AT909" s="193" t="s">
        <v>133</v>
      </c>
      <c r="AU909" s="193" t="s">
        <v>81</v>
      </c>
      <c r="AV909" s="11" t="s">
        <v>81</v>
      </c>
      <c r="AW909" s="11" t="s">
        <v>33</v>
      </c>
      <c r="AX909" s="11" t="s">
        <v>77</v>
      </c>
      <c r="AY909" s="193" t="s">
        <v>124</v>
      </c>
    </row>
    <row r="910" spans="2:65" s="1" customFormat="1" ht="16.5" customHeight="1">
      <c r="B910" s="34"/>
      <c r="C910" s="170" t="s">
        <v>1225</v>
      </c>
      <c r="D910" s="170" t="s">
        <v>126</v>
      </c>
      <c r="E910" s="171" t="s">
        <v>1226</v>
      </c>
      <c r="F910" s="172" t="s">
        <v>1227</v>
      </c>
      <c r="G910" s="173" t="s">
        <v>335</v>
      </c>
      <c r="H910" s="174">
        <v>1</v>
      </c>
      <c r="I910" s="175"/>
      <c r="J910" s="176">
        <f>ROUND(I910*H910,2)</f>
        <v>0</v>
      </c>
      <c r="K910" s="172" t="s">
        <v>130</v>
      </c>
      <c r="L910" s="38"/>
      <c r="M910" s="177" t="s">
        <v>19</v>
      </c>
      <c r="N910" s="178" t="s">
        <v>43</v>
      </c>
      <c r="O910" s="60"/>
      <c r="P910" s="179">
        <f>O910*H910</f>
        <v>0</v>
      </c>
      <c r="Q910" s="179">
        <v>1.3999999999999999E-4</v>
      </c>
      <c r="R910" s="179">
        <f>Q910*H910</f>
        <v>1.3999999999999999E-4</v>
      </c>
      <c r="S910" s="179">
        <v>0</v>
      </c>
      <c r="T910" s="180">
        <f>S910*H910</f>
        <v>0</v>
      </c>
      <c r="AR910" s="17" t="s">
        <v>205</v>
      </c>
      <c r="AT910" s="17" t="s">
        <v>126</v>
      </c>
      <c r="AU910" s="17" t="s">
        <v>81</v>
      </c>
      <c r="AY910" s="17" t="s">
        <v>124</v>
      </c>
      <c r="BE910" s="181">
        <f>IF(N910="základní",J910,0)</f>
        <v>0</v>
      </c>
      <c r="BF910" s="181">
        <f>IF(N910="snížená",J910,0)</f>
        <v>0</v>
      </c>
      <c r="BG910" s="181">
        <f>IF(N910="zákl. přenesená",J910,0)</f>
        <v>0</v>
      </c>
      <c r="BH910" s="181">
        <f>IF(N910="sníž. přenesená",J910,0)</f>
        <v>0</v>
      </c>
      <c r="BI910" s="181">
        <f>IF(N910="nulová",J910,0)</f>
        <v>0</v>
      </c>
      <c r="BJ910" s="17" t="s">
        <v>77</v>
      </c>
      <c r="BK910" s="181">
        <f>ROUND(I910*H910,2)</f>
        <v>0</v>
      </c>
      <c r="BL910" s="17" t="s">
        <v>205</v>
      </c>
      <c r="BM910" s="17" t="s">
        <v>1228</v>
      </c>
    </row>
    <row r="911" spans="2:65" s="13" customFormat="1" ht="11.25">
      <c r="B911" s="215"/>
      <c r="C911" s="216"/>
      <c r="D911" s="184" t="s">
        <v>133</v>
      </c>
      <c r="E911" s="217" t="s">
        <v>19</v>
      </c>
      <c r="F911" s="218" t="s">
        <v>1033</v>
      </c>
      <c r="G911" s="216"/>
      <c r="H911" s="217" t="s">
        <v>19</v>
      </c>
      <c r="I911" s="219"/>
      <c r="J911" s="216"/>
      <c r="K911" s="216"/>
      <c r="L911" s="220"/>
      <c r="M911" s="221"/>
      <c r="N911" s="222"/>
      <c r="O911" s="222"/>
      <c r="P911" s="222"/>
      <c r="Q911" s="222"/>
      <c r="R911" s="222"/>
      <c r="S911" s="222"/>
      <c r="T911" s="223"/>
      <c r="AT911" s="224" t="s">
        <v>133</v>
      </c>
      <c r="AU911" s="224" t="s">
        <v>81</v>
      </c>
      <c r="AV911" s="13" t="s">
        <v>77</v>
      </c>
      <c r="AW911" s="13" t="s">
        <v>33</v>
      </c>
      <c r="AX911" s="13" t="s">
        <v>72</v>
      </c>
      <c r="AY911" s="224" t="s">
        <v>124</v>
      </c>
    </row>
    <row r="912" spans="2:65" s="11" customFormat="1" ht="11.25">
      <c r="B912" s="182"/>
      <c r="C912" s="183"/>
      <c r="D912" s="184" t="s">
        <v>133</v>
      </c>
      <c r="E912" s="185" t="s">
        <v>19</v>
      </c>
      <c r="F912" s="186" t="s">
        <v>77</v>
      </c>
      <c r="G912" s="183"/>
      <c r="H912" s="187">
        <v>1</v>
      </c>
      <c r="I912" s="188"/>
      <c r="J912" s="183"/>
      <c r="K912" s="183"/>
      <c r="L912" s="189"/>
      <c r="M912" s="190"/>
      <c r="N912" s="191"/>
      <c r="O912" s="191"/>
      <c r="P912" s="191"/>
      <c r="Q912" s="191"/>
      <c r="R912" s="191"/>
      <c r="S912" s="191"/>
      <c r="T912" s="192"/>
      <c r="AT912" s="193" t="s">
        <v>133</v>
      </c>
      <c r="AU912" s="193" t="s">
        <v>81</v>
      </c>
      <c r="AV912" s="11" t="s">
        <v>81</v>
      </c>
      <c r="AW912" s="11" t="s">
        <v>33</v>
      </c>
      <c r="AX912" s="11" t="s">
        <v>77</v>
      </c>
      <c r="AY912" s="193" t="s">
        <v>124</v>
      </c>
    </row>
    <row r="913" spans="2:65" s="1" customFormat="1" ht="16.5" customHeight="1">
      <c r="B913" s="34"/>
      <c r="C913" s="205" t="s">
        <v>1229</v>
      </c>
      <c r="D913" s="205" t="s">
        <v>218</v>
      </c>
      <c r="E913" s="206" t="s">
        <v>1230</v>
      </c>
      <c r="F913" s="207" t="s">
        <v>1231</v>
      </c>
      <c r="G913" s="208" t="s">
        <v>349</v>
      </c>
      <c r="H913" s="209">
        <v>1</v>
      </c>
      <c r="I913" s="210"/>
      <c r="J913" s="211">
        <f>ROUND(I913*H913,2)</f>
        <v>0</v>
      </c>
      <c r="K913" s="207" t="s">
        <v>130</v>
      </c>
      <c r="L913" s="212"/>
      <c r="M913" s="213" t="s">
        <v>19</v>
      </c>
      <c r="N913" s="214" t="s">
        <v>43</v>
      </c>
      <c r="O913" s="60"/>
      <c r="P913" s="179">
        <f>O913*H913</f>
        <v>0</v>
      </c>
      <c r="Q913" s="179">
        <v>1.3999999999999999E-4</v>
      </c>
      <c r="R913" s="179">
        <f>Q913*H913</f>
        <v>1.3999999999999999E-4</v>
      </c>
      <c r="S913" s="179">
        <v>0</v>
      </c>
      <c r="T913" s="180">
        <f>S913*H913</f>
        <v>0</v>
      </c>
      <c r="AR913" s="17" t="s">
        <v>290</v>
      </c>
      <c r="AT913" s="17" t="s">
        <v>218</v>
      </c>
      <c r="AU913" s="17" t="s">
        <v>81</v>
      </c>
      <c r="AY913" s="17" t="s">
        <v>124</v>
      </c>
      <c r="BE913" s="181">
        <f>IF(N913="základní",J913,0)</f>
        <v>0</v>
      </c>
      <c r="BF913" s="181">
        <f>IF(N913="snížená",J913,0)</f>
        <v>0</v>
      </c>
      <c r="BG913" s="181">
        <f>IF(N913="zákl. přenesená",J913,0)</f>
        <v>0</v>
      </c>
      <c r="BH913" s="181">
        <f>IF(N913="sníž. přenesená",J913,0)</f>
        <v>0</v>
      </c>
      <c r="BI913" s="181">
        <f>IF(N913="nulová",J913,0)</f>
        <v>0</v>
      </c>
      <c r="BJ913" s="17" t="s">
        <v>77</v>
      </c>
      <c r="BK913" s="181">
        <f>ROUND(I913*H913,2)</f>
        <v>0</v>
      </c>
      <c r="BL913" s="17" t="s">
        <v>205</v>
      </c>
      <c r="BM913" s="17" t="s">
        <v>1232</v>
      </c>
    </row>
    <row r="914" spans="2:65" s="13" customFormat="1" ht="11.25">
      <c r="B914" s="215"/>
      <c r="C914" s="216"/>
      <c r="D914" s="184" t="s">
        <v>133</v>
      </c>
      <c r="E914" s="217" t="s">
        <v>19</v>
      </c>
      <c r="F914" s="218" t="s">
        <v>1033</v>
      </c>
      <c r="G914" s="216"/>
      <c r="H914" s="217" t="s">
        <v>19</v>
      </c>
      <c r="I914" s="219"/>
      <c r="J914" s="216"/>
      <c r="K914" s="216"/>
      <c r="L914" s="220"/>
      <c r="M914" s="221"/>
      <c r="N914" s="222"/>
      <c r="O914" s="222"/>
      <c r="P914" s="222"/>
      <c r="Q914" s="222"/>
      <c r="R914" s="222"/>
      <c r="S914" s="222"/>
      <c r="T914" s="223"/>
      <c r="AT914" s="224" t="s">
        <v>133</v>
      </c>
      <c r="AU914" s="224" t="s">
        <v>81</v>
      </c>
      <c r="AV914" s="13" t="s">
        <v>77</v>
      </c>
      <c r="AW914" s="13" t="s">
        <v>33</v>
      </c>
      <c r="AX914" s="13" t="s">
        <v>72</v>
      </c>
      <c r="AY914" s="224" t="s">
        <v>124</v>
      </c>
    </row>
    <row r="915" spans="2:65" s="11" customFormat="1" ht="11.25">
      <c r="B915" s="182"/>
      <c r="C915" s="183"/>
      <c r="D915" s="184" t="s">
        <v>133</v>
      </c>
      <c r="E915" s="185" t="s">
        <v>19</v>
      </c>
      <c r="F915" s="186" t="s">
        <v>77</v>
      </c>
      <c r="G915" s="183"/>
      <c r="H915" s="187">
        <v>1</v>
      </c>
      <c r="I915" s="188"/>
      <c r="J915" s="183"/>
      <c r="K915" s="183"/>
      <c r="L915" s="189"/>
      <c r="M915" s="190"/>
      <c r="N915" s="191"/>
      <c r="O915" s="191"/>
      <c r="P915" s="191"/>
      <c r="Q915" s="191"/>
      <c r="R915" s="191"/>
      <c r="S915" s="191"/>
      <c r="T915" s="192"/>
      <c r="AT915" s="193" t="s">
        <v>133</v>
      </c>
      <c r="AU915" s="193" t="s">
        <v>81</v>
      </c>
      <c r="AV915" s="11" t="s">
        <v>81</v>
      </c>
      <c r="AW915" s="11" t="s">
        <v>33</v>
      </c>
      <c r="AX915" s="11" t="s">
        <v>77</v>
      </c>
      <c r="AY915" s="193" t="s">
        <v>124</v>
      </c>
    </row>
    <row r="916" spans="2:65" s="1" customFormat="1" ht="22.5" customHeight="1">
      <c r="B916" s="34"/>
      <c r="C916" s="170" t="s">
        <v>1233</v>
      </c>
      <c r="D916" s="170" t="s">
        <v>126</v>
      </c>
      <c r="E916" s="171" t="s">
        <v>1234</v>
      </c>
      <c r="F916" s="172" t="s">
        <v>1235</v>
      </c>
      <c r="G916" s="173" t="s">
        <v>335</v>
      </c>
      <c r="H916" s="174">
        <v>20</v>
      </c>
      <c r="I916" s="175"/>
      <c r="J916" s="176">
        <f>ROUND(I916*H916,2)</f>
        <v>0</v>
      </c>
      <c r="K916" s="172" t="s">
        <v>340</v>
      </c>
      <c r="L916" s="38"/>
      <c r="M916" s="177" t="s">
        <v>19</v>
      </c>
      <c r="N916" s="178" t="s">
        <v>43</v>
      </c>
      <c r="O916" s="60"/>
      <c r="P916" s="179">
        <f>O916*H916</f>
        <v>0</v>
      </c>
      <c r="Q916" s="179">
        <v>9.0000000000000006E-5</v>
      </c>
      <c r="R916" s="179">
        <f>Q916*H916</f>
        <v>1.8000000000000002E-3</v>
      </c>
      <c r="S916" s="179">
        <v>0</v>
      </c>
      <c r="T916" s="180">
        <f>S916*H916</f>
        <v>0</v>
      </c>
      <c r="AR916" s="17" t="s">
        <v>205</v>
      </c>
      <c r="AT916" s="17" t="s">
        <v>126</v>
      </c>
      <c r="AU916" s="17" t="s">
        <v>81</v>
      </c>
      <c r="AY916" s="17" t="s">
        <v>124</v>
      </c>
      <c r="BE916" s="181">
        <f>IF(N916="základní",J916,0)</f>
        <v>0</v>
      </c>
      <c r="BF916" s="181">
        <f>IF(N916="snížená",J916,0)</f>
        <v>0</v>
      </c>
      <c r="BG916" s="181">
        <f>IF(N916="zákl. přenesená",J916,0)</f>
        <v>0</v>
      </c>
      <c r="BH916" s="181">
        <f>IF(N916="sníž. přenesená",J916,0)</f>
        <v>0</v>
      </c>
      <c r="BI916" s="181">
        <f>IF(N916="nulová",J916,0)</f>
        <v>0</v>
      </c>
      <c r="BJ916" s="17" t="s">
        <v>77</v>
      </c>
      <c r="BK916" s="181">
        <f>ROUND(I916*H916,2)</f>
        <v>0</v>
      </c>
      <c r="BL916" s="17" t="s">
        <v>205</v>
      </c>
      <c r="BM916" s="17" t="s">
        <v>1236</v>
      </c>
    </row>
    <row r="917" spans="2:65" s="13" customFormat="1" ht="11.25">
      <c r="B917" s="215"/>
      <c r="C917" s="216"/>
      <c r="D917" s="184" t="s">
        <v>133</v>
      </c>
      <c r="E917" s="217" t="s">
        <v>19</v>
      </c>
      <c r="F917" s="218" t="s">
        <v>1237</v>
      </c>
      <c r="G917" s="216"/>
      <c r="H917" s="217" t="s">
        <v>19</v>
      </c>
      <c r="I917" s="219"/>
      <c r="J917" s="216"/>
      <c r="K917" s="216"/>
      <c r="L917" s="220"/>
      <c r="M917" s="221"/>
      <c r="N917" s="222"/>
      <c r="O917" s="222"/>
      <c r="P917" s="222"/>
      <c r="Q917" s="222"/>
      <c r="R917" s="222"/>
      <c r="S917" s="222"/>
      <c r="T917" s="223"/>
      <c r="AT917" s="224" t="s">
        <v>133</v>
      </c>
      <c r="AU917" s="224" t="s">
        <v>81</v>
      </c>
      <c r="AV917" s="13" t="s">
        <v>77</v>
      </c>
      <c r="AW917" s="13" t="s">
        <v>33</v>
      </c>
      <c r="AX917" s="13" t="s">
        <v>72</v>
      </c>
      <c r="AY917" s="224" t="s">
        <v>124</v>
      </c>
    </row>
    <row r="918" spans="2:65" s="11" customFormat="1" ht="11.25">
      <c r="B918" s="182"/>
      <c r="C918" s="183"/>
      <c r="D918" s="184" t="s">
        <v>133</v>
      </c>
      <c r="E918" s="185" t="s">
        <v>19</v>
      </c>
      <c r="F918" s="186" t="s">
        <v>182</v>
      </c>
      <c r="G918" s="183"/>
      <c r="H918" s="187">
        <v>11</v>
      </c>
      <c r="I918" s="188"/>
      <c r="J918" s="183"/>
      <c r="K918" s="183"/>
      <c r="L918" s="189"/>
      <c r="M918" s="190"/>
      <c r="N918" s="191"/>
      <c r="O918" s="191"/>
      <c r="P918" s="191"/>
      <c r="Q918" s="191"/>
      <c r="R918" s="191"/>
      <c r="S918" s="191"/>
      <c r="T918" s="192"/>
      <c r="AT918" s="193" t="s">
        <v>133</v>
      </c>
      <c r="AU918" s="193" t="s">
        <v>81</v>
      </c>
      <c r="AV918" s="11" t="s">
        <v>81</v>
      </c>
      <c r="AW918" s="11" t="s">
        <v>33</v>
      </c>
      <c r="AX918" s="11" t="s">
        <v>72</v>
      </c>
      <c r="AY918" s="193" t="s">
        <v>124</v>
      </c>
    </row>
    <row r="919" spans="2:65" s="13" customFormat="1" ht="11.25">
      <c r="B919" s="215"/>
      <c r="C919" s="216"/>
      <c r="D919" s="184" t="s">
        <v>133</v>
      </c>
      <c r="E919" s="217" t="s">
        <v>19</v>
      </c>
      <c r="F919" s="218" t="s">
        <v>1238</v>
      </c>
      <c r="G919" s="216"/>
      <c r="H919" s="217" t="s">
        <v>19</v>
      </c>
      <c r="I919" s="219"/>
      <c r="J919" s="216"/>
      <c r="K919" s="216"/>
      <c r="L919" s="220"/>
      <c r="M919" s="221"/>
      <c r="N919" s="222"/>
      <c r="O919" s="222"/>
      <c r="P919" s="222"/>
      <c r="Q919" s="222"/>
      <c r="R919" s="222"/>
      <c r="S919" s="222"/>
      <c r="T919" s="223"/>
      <c r="AT919" s="224" t="s">
        <v>133</v>
      </c>
      <c r="AU919" s="224" t="s">
        <v>81</v>
      </c>
      <c r="AV919" s="13" t="s">
        <v>77</v>
      </c>
      <c r="AW919" s="13" t="s">
        <v>33</v>
      </c>
      <c r="AX919" s="13" t="s">
        <v>72</v>
      </c>
      <c r="AY919" s="224" t="s">
        <v>124</v>
      </c>
    </row>
    <row r="920" spans="2:65" s="11" customFormat="1" ht="11.25">
      <c r="B920" s="182"/>
      <c r="C920" s="183"/>
      <c r="D920" s="184" t="s">
        <v>133</v>
      </c>
      <c r="E920" s="185" t="s">
        <v>19</v>
      </c>
      <c r="F920" s="186" t="s">
        <v>173</v>
      </c>
      <c r="G920" s="183"/>
      <c r="H920" s="187">
        <v>9</v>
      </c>
      <c r="I920" s="188"/>
      <c r="J920" s="183"/>
      <c r="K920" s="183"/>
      <c r="L920" s="189"/>
      <c r="M920" s="190"/>
      <c r="N920" s="191"/>
      <c r="O920" s="191"/>
      <c r="P920" s="191"/>
      <c r="Q920" s="191"/>
      <c r="R920" s="191"/>
      <c r="S920" s="191"/>
      <c r="T920" s="192"/>
      <c r="AT920" s="193" t="s">
        <v>133</v>
      </c>
      <c r="AU920" s="193" t="s">
        <v>81</v>
      </c>
      <c r="AV920" s="11" t="s">
        <v>81</v>
      </c>
      <c r="AW920" s="11" t="s">
        <v>33</v>
      </c>
      <c r="AX920" s="11" t="s">
        <v>72</v>
      </c>
      <c r="AY920" s="193" t="s">
        <v>124</v>
      </c>
    </row>
    <row r="921" spans="2:65" s="12" customFormat="1" ht="11.25">
      <c r="B921" s="194"/>
      <c r="C921" s="195"/>
      <c r="D921" s="184" t="s">
        <v>133</v>
      </c>
      <c r="E921" s="196" t="s">
        <v>19</v>
      </c>
      <c r="F921" s="197" t="s">
        <v>150</v>
      </c>
      <c r="G921" s="195"/>
      <c r="H921" s="198">
        <v>20</v>
      </c>
      <c r="I921" s="199"/>
      <c r="J921" s="195"/>
      <c r="K921" s="195"/>
      <c r="L921" s="200"/>
      <c r="M921" s="201"/>
      <c r="N921" s="202"/>
      <c r="O921" s="202"/>
      <c r="P921" s="202"/>
      <c r="Q921" s="202"/>
      <c r="R921" s="202"/>
      <c r="S921" s="202"/>
      <c r="T921" s="203"/>
      <c r="AT921" s="204" t="s">
        <v>133</v>
      </c>
      <c r="AU921" s="204" t="s">
        <v>81</v>
      </c>
      <c r="AV921" s="12" t="s">
        <v>131</v>
      </c>
      <c r="AW921" s="12" t="s">
        <v>33</v>
      </c>
      <c r="AX921" s="12" t="s">
        <v>77</v>
      </c>
      <c r="AY921" s="204" t="s">
        <v>124</v>
      </c>
    </row>
    <row r="922" spans="2:65" s="1" customFormat="1" ht="16.5" customHeight="1">
      <c r="B922" s="34"/>
      <c r="C922" s="170" t="s">
        <v>1239</v>
      </c>
      <c r="D922" s="170" t="s">
        <v>126</v>
      </c>
      <c r="E922" s="171" t="s">
        <v>1240</v>
      </c>
      <c r="F922" s="172" t="s">
        <v>1241</v>
      </c>
      <c r="G922" s="173" t="s">
        <v>335</v>
      </c>
      <c r="H922" s="174">
        <v>2</v>
      </c>
      <c r="I922" s="175"/>
      <c r="J922" s="176">
        <f>ROUND(I922*H922,2)</f>
        <v>0</v>
      </c>
      <c r="K922" s="172" t="s">
        <v>340</v>
      </c>
      <c r="L922" s="38"/>
      <c r="M922" s="177" t="s">
        <v>19</v>
      </c>
      <c r="N922" s="178" t="s">
        <v>43</v>
      </c>
      <c r="O922" s="60"/>
      <c r="P922" s="179">
        <f>O922*H922</f>
        <v>0</v>
      </c>
      <c r="Q922" s="179">
        <v>2.7E-4</v>
      </c>
      <c r="R922" s="179">
        <f>Q922*H922</f>
        <v>5.4000000000000001E-4</v>
      </c>
      <c r="S922" s="179">
        <v>0</v>
      </c>
      <c r="T922" s="180">
        <f>S922*H922</f>
        <v>0</v>
      </c>
      <c r="AR922" s="17" t="s">
        <v>205</v>
      </c>
      <c r="AT922" s="17" t="s">
        <v>126</v>
      </c>
      <c r="AU922" s="17" t="s">
        <v>81</v>
      </c>
      <c r="AY922" s="17" t="s">
        <v>124</v>
      </c>
      <c r="BE922" s="181">
        <f>IF(N922="základní",J922,0)</f>
        <v>0</v>
      </c>
      <c r="BF922" s="181">
        <f>IF(N922="snížená",J922,0)</f>
        <v>0</v>
      </c>
      <c r="BG922" s="181">
        <f>IF(N922="zákl. přenesená",J922,0)</f>
        <v>0</v>
      </c>
      <c r="BH922" s="181">
        <f>IF(N922="sníž. přenesená",J922,0)</f>
        <v>0</v>
      </c>
      <c r="BI922" s="181">
        <f>IF(N922="nulová",J922,0)</f>
        <v>0</v>
      </c>
      <c r="BJ922" s="17" t="s">
        <v>77</v>
      </c>
      <c r="BK922" s="181">
        <f>ROUND(I922*H922,2)</f>
        <v>0</v>
      </c>
      <c r="BL922" s="17" t="s">
        <v>205</v>
      </c>
      <c r="BM922" s="17" t="s">
        <v>1242</v>
      </c>
    </row>
    <row r="923" spans="2:65" s="13" customFormat="1" ht="11.25">
      <c r="B923" s="215"/>
      <c r="C923" s="216"/>
      <c r="D923" s="184" t="s">
        <v>133</v>
      </c>
      <c r="E923" s="217" t="s">
        <v>19</v>
      </c>
      <c r="F923" s="218" t="s">
        <v>487</v>
      </c>
      <c r="G923" s="216"/>
      <c r="H923" s="217" t="s">
        <v>19</v>
      </c>
      <c r="I923" s="219"/>
      <c r="J923" s="216"/>
      <c r="K923" s="216"/>
      <c r="L923" s="220"/>
      <c r="M923" s="221"/>
      <c r="N923" s="222"/>
      <c r="O923" s="222"/>
      <c r="P923" s="222"/>
      <c r="Q923" s="222"/>
      <c r="R923" s="222"/>
      <c r="S923" s="222"/>
      <c r="T923" s="223"/>
      <c r="AT923" s="224" t="s">
        <v>133</v>
      </c>
      <c r="AU923" s="224" t="s">
        <v>81</v>
      </c>
      <c r="AV923" s="13" t="s">
        <v>77</v>
      </c>
      <c r="AW923" s="13" t="s">
        <v>33</v>
      </c>
      <c r="AX923" s="13" t="s">
        <v>72</v>
      </c>
      <c r="AY923" s="224" t="s">
        <v>124</v>
      </c>
    </row>
    <row r="924" spans="2:65" s="11" customFormat="1" ht="11.25">
      <c r="B924" s="182"/>
      <c r="C924" s="183"/>
      <c r="D924" s="184" t="s">
        <v>133</v>
      </c>
      <c r="E924" s="185" t="s">
        <v>19</v>
      </c>
      <c r="F924" s="186" t="s">
        <v>81</v>
      </c>
      <c r="G924" s="183"/>
      <c r="H924" s="187">
        <v>2</v>
      </c>
      <c r="I924" s="188"/>
      <c r="J924" s="183"/>
      <c r="K924" s="183"/>
      <c r="L924" s="189"/>
      <c r="M924" s="190"/>
      <c r="N924" s="191"/>
      <c r="O924" s="191"/>
      <c r="P924" s="191"/>
      <c r="Q924" s="191"/>
      <c r="R924" s="191"/>
      <c r="S924" s="191"/>
      <c r="T924" s="192"/>
      <c r="AT924" s="193" t="s">
        <v>133</v>
      </c>
      <c r="AU924" s="193" t="s">
        <v>81</v>
      </c>
      <c r="AV924" s="11" t="s">
        <v>81</v>
      </c>
      <c r="AW924" s="11" t="s">
        <v>33</v>
      </c>
      <c r="AX924" s="11" t="s">
        <v>77</v>
      </c>
      <c r="AY924" s="193" t="s">
        <v>124</v>
      </c>
    </row>
    <row r="925" spans="2:65" s="1" customFormat="1" ht="22.5" customHeight="1">
      <c r="B925" s="34"/>
      <c r="C925" s="170" t="s">
        <v>1243</v>
      </c>
      <c r="D925" s="170" t="s">
        <v>126</v>
      </c>
      <c r="E925" s="171" t="s">
        <v>1244</v>
      </c>
      <c r="F925" s="172" t="s">
        <v>1245</v>
      </c>
      <c r="G925" s="173" t="s">
        <v>335</v>
      </c>
      <c r="H925" s="174">
        <v>4</v>
      </c>
      <c r="I925" s="175"/>
      <c r="J925" s="176">
        <f>ROUND(I925*H925,2)</f>
        <v>0</v>
      </c>
      <c r="K925" s="172" t="s">
        <v>340</v>
      </c>
      <c r="L925" s="38"/>
      <c r="M925" s="177" t="s">
        <v>19</v>
      </c>
      <c r="N925" s="178" t="s">
        <v>43</v>
      </c>
      <c r="O925" s="60"/>
      <c r="P925" s="179">
        <f>O925*H925</f>
        <v>0</v>
      </c>
      <c r="Q925" s="179">
        <v>2.7E-4</v>
      </c>
      <c r="R925" s="179">
        <f>Q925*H925</f>
        <v>1.08E-3</v>
      </c>
      <c r="S925" s="179">
        <v>0</v>
      </c>
      <c r="T925" s="180">
        <f>S925*H925</f>
        <v>0</v>
      </c>
      <c r="AR925" s="17" t="s">
        <v>205</v>
      </c>
      <c r="AT925" s="17" t="s">
        <v>126</v>
      </c>
      <c r="AU925" s="17" t="s">
        <v>81</v>
      </c>
      <c r="AY925" s="17" t="s">
        <v>124</v>
      </c>
      <c r="BE925" s="181">
        <f>IF(N925="základní",J925,0)</f>
        <v>0</v>
      </c>
      <c r="BF925" s="181">
        <f>IF(N925="snížená",J925,0)</f>
        <v>0</v>
      </c>
      <c r="BG925" s="181">
        <f>IF(N925="zákl. přenesená",J925,0)</f>
        <v>0</v>
      </c>
      <c r="BH925" s="181">
        <f>IF(N925="sníž. přenesená",J925,0)</f>
        <v>0</v>
      </c>
      <c r="BI925" s="181">
        <f>IF(N925="nulová",J925,0)</f>
        <v>0</v>
      </c>
      <c r="BJ925" s="17" t="s">
        <v>77</v>
      </c>
      <c r="BK925" s="181">
        <f>ROUND(I925*H925,2)</f>
        <v>0</v>
      </c>
      <c r="BL925" s="17" t="s">
        <v>205</v>
      </c>
      <c r="BM925" s="17" t="s">
        <v>1246</v>
      </c>
    </row>
    <row r="926" spans="2:65" s="11" customFormat="1" ht="11.25">
      <c r="B926" s="182"/>
      <c r="C926" s="183"/>
      <c r="D926" s="184" t="s">
        <v>133</v>
      </c>
      <c r="E926" s="185" t="s">
        <v>19</v>
      </c>
      <c r="F926" s="186" t="s">
        <v>131</v>
      </c>
      <c r="G926" s="183"/>
      <c r="H926" s="187">
        <v>4</v>
      </c>
      <c r="I926" s="188"/>
      <c r="J926" s="183"/>
      <c r="K926" s="183"/>
      <c r="L926" s="189"/>
      <c r="M926" s="190"/>
      <c r="N926" s="191"/>
      <c r="O926" s="191"/>
      <c r="P926" s="191"/>
      <c r="Q926" s="191"/>
      <c r="R926" s="191"/>
      <c r="S926" s="191"/>
      <c r="T926" s="192"/>
      <c r="AT926" s="193" t="s">
        <v>133</v>
      </c>
      <c r="AU926" s="193" t="s">
        <v>81</v>
      </c>
      <c r="AV926" s="11" t="s">
        <v>81</v>
      </c>
      <c r="AW926" s="11" t="s">
        <v>33</v>
      </c>
      <c r="AX926" s="11" t="s">
        <v>77</v>
      </c>
      <c r="AY926" s="193" t="s">
        <v>124</v>
      </c>
    </row>
    <row r="927" spans="2:65" s="1" customFormat="1" ht="22.5" customHeight="1">
      <c r="B927" s="34"/>
      <c r="C927" s="170" t="s">
        <v>1247</v>
      </c>
      <c r="D927" s="170" t="s">
        <v>126</v>
      </c>
      <c r="E927" s="171" t="s">
        <v>1248</v>
      </c>
      <c r="F927" s="172" t="s">
        <v>1249</v>
      </c>
      <c r="G927" s="173" t="s">
        <v>335</v>
      </c>
      <c r="H927" s="174">
        <v>1</v>
      </c>
      <c r="I927" s="175"/>
      <c r="J927" s="176">
        <f>ROUND(I927*H927,2)</f>
        <v>0</v>
      </c>
      <c r="K927" s="172" t="s">
        <v>340</v>
      </c>
      <c r="L927" s="38"/>
      <c r="M927" s="177" t="s">
        <v>19</v>
      </c>
      <c r="N927" s="178" t="s">
        <v>43</v>
      </c>
      <c r="O927" s="60"/>
      <c r="P927" s="179">
        <f>O927*H927</f>
        <v>0</v>
      </c>
      <c r="Q927" s="179">
        <v>1.6000000000000001E-4</v>
      </c>
      <c r="R927" s="179">
        <f>Q927*H927</f>
        <v>1.6000000000000001E-4</v>
      </c>
      <c r="S927" s="179">
        <v>0</v>
      </c>
      <c r="T927" s="180">
        <f>S927*H927</f>
        <v>0</v>
      </c>
      <c r="AR927" s="17" t="s">
        <v>205</v>
      </c>
      <c r="AT927" s="17" t="s">
        <v>126</v>
      </c>
      <c r="AU927" s="17" t="s">
        <v>81</v>
      </c>
      <c r="AY927" s="17" t="s">
        <v>124</v>
      </c>
      <c r="BE927" s="181">
        <f>IF(N927="základní",J927,0)</f>
        <v>0</v>
      </c>
      <c r="BF927" s="181">
        <f>IF(N927="snížená",J927,0)</f>
        <v>0</v>
      </c>
      <c r="BG927" s="181">
        <f>IF(N927="zákl. přenesená",J927,0)</f>
        <v>0</v>
      </c>
      <c r="BH927" s="181">
        <f>IF(N927="sníž. přenesená",J927,0)</f>
        <v>0</v>
      </c>
      <c r="BI927" s="181">
        <f>IF(N927="nulová",J927,0)</f>
        <v>0</v>
      </c>
      <c r="BJ927" s="17" t="s">
        <v>77</v>
      </c>
      <c r="BK927" s="181">
        <f>ROUND(I927*H927,2)</f>
        <v>0</v>
      </c>
      <c r="BL927" s="17" t="s">
        <v>205</v>
      </c>
      <c r="BM927" s="17" t="s">
        <v>1250</v>
      </c>
    </row>
    <row r="928" spans="2:65" s="11" customFormat="1" ht="11.25">
      <c r="B928" s="182"/>
      <c r="C928" s="183"/>
      <c r="D928" s="184" t="s">
        <v>133</v>
      </c>
      <c r="E928" s="185" t="s">
        <v>19</v>
      </c>
      <c r="F928" s="186" t="s">
        <v>77</v>
      </c>
      <c r="G928" s="183"/>
      <c r="H928" s="187">
        <v>1</v>
      </c>
      <c r="I928" s="188"/>
      <c r="J928" s="183"/>
      <c r="K928" s="183"/>
      <c r="L928" s="189"/>
      <c r="M928" s="190"/>
      <c r="N928" s="191"/>
      <c r="O928" s="191"/>
      <c r="P928" s="191"/>
      <c r="Q928" s="191"/>
      <c r="R928" s="191"/>
      <c r="S928" s="191"/>
      <c r="T928" s="192"/>
      <c r="AT928" s="193" t="s">
        <v>133</v>
      </c>
      <c r="AU928" s="193" t="s">
        <v>81</v>
      </c>
      <c r="AV928" s="11" t="s">
        <v>81</v>
      </c>
      <c r="AW928" s="11" t="s">
        <v>33</v>
      </c>
      <c r="AX928" s="11" t="s">
        <v>77</v>
      </c>
      <c r="AY928" s="193" t="s">
        <v>124</v>
      </c>
    </row>
    <row r="929" spans="2:65" s="1" customFormat="1" ht="22.5" customHeight="1">
      <c r="B929" s="34"/>
      <c r="C929" s="170" t="s">
        <v>1251</v>
      </c>
      <c r="D929" s="170" t="s">
        <v>126</v>
      </c>
      <c r="E929" s="171" t="s">
        <v>1252</v>
      </c>
      <c r="F929" s="172" t="s">
        <v>1253</v>
      </c>
      <c r="G929" s="173" t="s">
        <v>335</v>
      </c>
      <c r="H929" s="174">
        <v>34</v>
      </c>
      <c r="I929" s="175"/>
      <c r="J929" s="176">
        <f>ROUND(I929*H929,2)</f>
        <v>0</v>
      </c>
      <c r="K929" s="172" t="s">
        <v>130</v>
      </c>
      <c r="L929" s="38"/>
      <c r="M929" s="177" t="s">
        <v>19</v>
      </c>
      <c r="N929" s="178" t="s">
        <v>43</v>
      </c>
      <c r="O929" s="60"/>
      <c r="P929" s="179">
        <f>O929*H929</f>
        <v>0</v>
      </c>
      <c r="Q929" s="179">
        <v>0</v>
      </c>
      <c r="R929" s="179">
        <f>Q929*H929</f>
        <v>0</v>
      </c>
      <c r="S929" s="179">
        <v>5.0000000000000001E-3</v>
      </c>
      <c r="T929" s="180">
        <f>S929*H929</f>
        <v>0.17</v>
      </c>
      <c r="AR929" s="17" t="s">
        <v>205</v>
      </c>
      <c r="AT929" s="17" t="s">
        <v>126</v>
      </c>
      <c r="AU929" s="17" t="s">
        <v>81</v>
      </c>
      <c r="AY929" s="17" t="s">
        <v>124</v>
      </c>
      <c r="BE929" s="181">
        <f>IF(N929="základní",J929,0)</f>
        <v>0</v>
      </c>
      <c r="BF929" s="181">
        <f>IF(N929="snížená",J929,0)</f>
        <v>0</v>
      </c>
      <c r="BG929" s="181">
        <f>IF(N929="zákl. přenesená",J929,0)</f>
        <v>0</v>
      </c>
      <c r="BH929" s="181">
        <f>IF(N929="sníž. přenesená",J929,0)</f>
        <v>0</v>
      </c>
      <c r="BI929" s="181">
        <f>IF(N929="nulová",J929,0)</f>
        <v>0</v>
      </c>
      <c r="BJ929" s="17" t="s">
        <v>77</v>
      </c>
      <c r="BK929" s="181">
        <f>ROUND(I929*H929,2)</f>
        <v>0</v>
      </c>
      <c r="BL929" s="17" t="s">
        <v>205</v>
      </c>
      <c r="BM929" s="17" t="s">
        <v>1254</v>
      </c>
    </row>
    <row r="930" spans="2:65" s="11" customFormat="1" ht="11.25">
      <c r="B930" s="182"/>
      <c r="C930" s="183"/>
      <c r="D930" s="184" t="s">
        <v>133</v>
      </c>
      <c r="E930" s="185" t="s">
        <v>19</v>
      </c>
      <c r="F930" s="186" t="s">
        <v>298</v>
      </c>
      <c r="G930" s="183"/>
      <c r="H930" s="187">
        <v>34</v>
      </c>
      <c r="I930" s="188"/>
      <c r="J930" s="183"/>
      <c r="K930" s="183"/>
      <c r="L930" s="189"/>
      <c r="M930" s="190"/>
      <c r="N930" s="191"/>
      <c r="O930" s="191"/>
      <c r="P930" s="191"/>
      <c r="Q930" s="191"/>
      <c r="R930" s="191"/>
      <c r="S930" s="191"/>
      <c r="T930" s="192"/>
      <c r="AT930" s="193" t="s">
        <v>133</v>
      </c>
      <c r="AU930" s="193" t="s">
        <v>81</v>
      </c>
      <c r="AV930" s="11" t="s">
        <v>81</v>
      </c>
      <c r="AW930" s="11" t="s">
        <v>33</v>
      </c>
      <c r="AX930" s="11" t="s">
        <v>77</v>
      </c>
      <c r="AY930" s="193" t="s">
        <v>124</v>
      </c>
    </row>
    <row r="931" spans="2:65" s="1" customFormat="1" ht="22.5" customHeight="1">
      <c r="B931" s="34"/>
      <c r="C931" s="170" t="s">
        <v>1255</v>
      </c>
      <c r="D931" s="170" t="s">
        <v>126</v>
      </c>
      <c r="E931" s="171" t="s">
        <v>1256</v>
      </c>
      <c r="F931" s="172" t="s">
        <v>1257</v>
      </c>
      <c r="G931" s="173" t="s">
        <v>208</v>
      </c>
      <c r="H931" s="174">
        <v>0.77600000000000002</v>
      </c>
      <c r="I931" s="175"/>
      <c r="J931" s="176">
        <f>ROUND(I931*H931,2)</f>
        <v>0</v>
      </c>
      <c r="K931" s="172" t="s">
        <v>130</v>
      </c>
      <c r="L931" s="38"/>
      <c r="M931" s="177" t="s">
        <v>19</v>
      </c>
      <c r="N931" s="178" t="s">
        <v>43</v>
      </c>
      <c r="O931" s="60"/>
      <c r="P931" s="179">
        <f>O931*H931</f>
        <v>0</v>
      </c>
      <c r="Q931" s="179">
        <v>0</v>
      </c>
      <c r="R931" s="179">
        <f>Q931*H931</f>
        <v>0</v>
      </c>
      <c r="S931" s="179">
        <v>0</v>
      </c>
      <c r="T931" s="180">
        <f>S931*H931</f>
        <v>0</v>
      </c>
      <c r="AR931" s="17" t="s">
        <v>205</v>
      </c>
      <c r="AT931" s="17" t="s">
        <v>126</v>
      </c>
      <c r="AU931" s="17" t="s">
        <v>81</v>
      </c>
      <c r="AY931" s="17" t="s">
        <v>124</v>
      </c>
      <c r="BE931" s="181">
        <f>IF(N931="základní",J931,0)</f>
        <v>0</v>
      </c>
      <c r="BF931" s="181">
        <f>IF(N931="snížená",J931,0)</f>
        <v>0</v>
      </c>
      <c r="BG931" s="181">
        <f>IF(N931="zákl. přenesená",J931,0)</f>
        <v>0</v>
      </c>
      <c r="BH931" s="181">
        <f>IF(N931="sníž. přenesená",J931,0)</f>
        <v>0</v>
      </c>
      <c r="BI931" s="181">
        <f>IF(N931="nulová",J931,0)</f>
        <v>0</v>
      </c>
      <c r="BJ931" s="17" t="s">
        <v>77</v>
      </c>
      <c r="BK931" s="181">
        <f>ROUND(I931*H931,2)</f>
        <v>0</v>
      </c>
      <c r="BL931" s="17" t="s">
        <v>205</v>
      </c>
      <c r="BM931" s="17" t="s">
        <v>1258</v>
      </c>
    </row>
    <row r="932" spans="2:65" s="10" customFormat="1" ht="22.9" customHeight="1">
      <c r="B932" s="154"/>
      <c r="C932" s="155"/>
      <c r="D932" s="156" t="s">
        <v>71</v>
      </c>
      <c r="E932" s="168" t="s">
        <v>1259</v>
      </c>
      <c r="F932" s="168" t="s">
        <v>1260</v>
      </c>
      <c r="G932" s="155"/>
      <c r="H932" s="155"/>
      <c r="I932" s="158"/>
      <c r="J932" s="169">
        <f>BK932</f>
        <v>0</v>
      </c>
      <c r="K932" s="155"/>
      <c r="L932" s="160"/>
      <c r="M932" s="161"/>
      <c r="N932" s="162"/>
      <c r="O932" s="162"/>
      <c r="P932" s="163">
        <f>SUM(P933:P960)</f>
        <v>0</v>
      </c>
      <c r="Q932" s="162"/>
      <c r="R932" s="163">
        <f>SUM(R933:R960)</f>
        <v>0.18475</v>
      </c>
      <c r="S932" s="162"/>
      <c r="T932" s="164">
        <f>SUM(T933:T960)</f>
        <v>0</v>
      </c>
      <c r="AR932" s="165" t="s">
        <v>81</v>
      </c>
      <c r="AT932" s="166" t="s">
        <v>71</v>
      </c>
      <c r="AU932" s="166" t="s">
        <v>77</v>
      </c>
      <c r="AY932" s="165" t="s">
        <v>124</v>
      </c>
      <c r="BK932" s="167">
        <f>SUM(BK933:BK960)</f>
        <v>0</v>
      </c>
    </row>
    <row r="933" spans="2:65" s="1" customFormat="1" ht="16.5" customHeight="1">
      <c r="B933" s="34"/>
      <c r="C933" s="170" t="s">
        <v>1261</v>
      </c>
      <c r="D933" s="170" t="s">
        <v>126</v>
      </c>
      <c r="E933" s="171" t="s">
        <v>1262</v>
      </c>
      <c r="F933" s="172" t="s">
        <v>1263</v>
      </c>
      <c r="G933" s="173" t="s">
        <v>924</v>
      </c>
      <c r="H933" s="174">
        <v>1</v>
      </c>
      <c r="I933" s="175"/>
      <c r="J933" s="176">
        <f>ROUND(I933*H933,2)</f>
        <v>0</v>
      </c>
      <c r="K933" s="172" t="s">
        <v>130</v>
      </c>
      <c r="L933" s="38"/>
      <c r="M933" s="177" t="s">
        <v>19</v>
      </c>
      <c r="N933" s="178" t="s">
        <v>43</v>
      </c>
      <c r="O933" s="60"/>
      <c r="P933" s="179">
        <f>O933*H933</f>
        <v>0</v>
      </c>
      <c r="Q933" s="179">
        <v>1.4E-2</v>
      </c>
      <c r="R933" s="179">
        <f>Q933*H933</f>
        <v>1.4E-2</v>
      </c>
      <c r="S933" s="179">
        <v>0</v>
      </c>
      <c r="T933" s="180">
        <f>S933*H933</f>
        <v>0</v>
      </c>
      <c r="AR933" s="17" t="s">
        <v>205</v>
      </c>
      <c r="AT933" s="17" t="s">
        <v>126</v>
      </c>
      <c r="AU933" s="17" t="s">
        <v>81</v>
      </c>
      <c r="AY933" s="17" t="s">
        <v>124</v>
      </c>
      <c r="BE933" s="181">
        <f>IF(N933="základní",J933,0)</f>
        <v>0</v>
      </c>
      <c r="BF933" s="181">
        <f>IF(N933="snížená",J933,0)</f>
        <v>0</v>
      </c>
      <c r="BG933" s="181">
        <f>IF(N933="zákl. přenesená",J933,0)</f>
        <v>0</v>
      </c>
      <c r="BH933" s="181">
        <f>IF(N933="sníž. přenesená",J933,0)</f>
        <v>0</v>
      </c>
      <c r="BI933" s="181">
        <f>IF(N933="nulová",J933,0)</f>
        <v>0</v>
      </c>
      <c r="BJ933" s="17" t="s">
        <v>77</v>
      </c>
      <c r="BK933" s="181">
        <f>ROUND(I933*H933,2)</f>
        <v>0</v>
      </c>
      <c r="BL933" s="17" t="s">
        <v>205</v>
      </c>
      <c r="BM933" s="17" t="s">
        <v>1264</v>
      </c>
    </row>
    <row r="934" spans="2:65" s="1" customFormat="1" ht="16.5" customHeight="1">
      <c r="B934" s="34"/>
      <c r="C934" s="170" t="s">
        <v>1265</v>
      </c>
      <c r="D934" s="170" t="s">
        <v>126</v>
      </c>
      <c r="E934" s="171" t="s">
        <v>1266</v>
      </c>
      <c r="F934" s="172" t="s">
        <v>1267</v>
      </c>
      <c r="G934" s="173" t="s">
        <v>924</v>
      </c>
      <c r="H934" s="174">
        <v>1</v>
      </c>
      <c r="I934" s="175"/>
      <c r="J934" s="176">
        <f>ROUND(I934*H934,2)</f>
        <v>0</v>
      </c>
      <c r="K934" s="172" t="s">
        <v>130</v>
      </c>
      <c r="L934" s="38"/>
      <c r="M934" s="177" t="s">
        <v>19</v>
      </c>
      <c r="N934" s="178" t="s">
        <v>43</v>
      </c>
      <c r="O934" s="60"/>
      <c r="P934" s="179">
        <f>O934*H934</f>
        <v>0</v>
      </c>
      <c r="Q934" s="179">
        <v>1.17E-2</v>
      </c>
      <c r="R934" s="179">
        <f>Q934*H934</f>
        <v>1.17E-2</v>
      </c>
      <c r="S934" s="179">
        <v>0</v>
      </c>
      <c r="T934" s="180">
        <f>S934*H934</f>
        <v>0</v>
      </c>
      <c r="AR934" s="17" t="s">
        <v>205</v>
      </c>
      <c r="AT934" s="17" t="s">
        <v>126</v>
      </c>
      <c r="AU934" s="17" t="s">
        <v>81</v>
      </c>
      <c r="AY934" s="17" t="s">
        <v>124</v>
      </c>
      <c r="BE934" s="181">
        <f>IF(N934="základní",J934,0)</f>
        <v>0</v>
      </c>
      <c r="BF934" s="181">
        <f>IF(N934="snížená",J934,0)</f>
        <v>0</v>
      </c>
      <c r="BG934" s="181">
        <f>IF(N934="zákl. přenesená",J934,0)</f>
        <v>0</v>
      </c>
      <c r="BH934" s="181">
        <f>IF(N934="sníž. přenesená",J934,0)</f>
        <v>0</v>
      </c>
      <c r="BI934" s="181">
        <f>IF(N934="nulová",J934,0)</f>
        <v>0</v>
      </c>
      <c r="BJ934" s="17" t="s">
        <v>77</v>
      </c>
      <c r="BK934" s="181">
        <f>ROUND(I934*H934,2)</f>
        <v>0</v>
      </c>
      <c r="BL934" s="17" t="s">
        <v>205</v>
      </c>
      <c r="BM934" s="17" t="s">
        <v>1268</v>
      </c>
    </row>
    <row r="935" spans="2:65" s="1" customFormat="1" ht="22.5" customHeight="1">
      <c r="B935" s="34"/>
      <c r="C935" s="170" t="s">
        <v>1269</v>
      </c>
      <c r="D935" s="170" t="s">
        <v>126</v>
      </c>
      <c r="E935" s="171" t="s">
        <v>1270</v>
      </c>
      <c r="F935" s="172" t="s">
        <v>1271</v>
      </c>
      <c r="G935" s="173" t="s">
        <v>924</v>
      </c>
      <c r="H935" s="174">
        <v>7</v>
      </c>
      <c r="I935" s="175"/>
      <c r="J935" s="176">
        <f>ROUND(I935*H935,2)</f>
        <v>0</v>
      </c>
      <c r="K935" s="172" t="s">
        <v>130</v>
      </c>
      <c r="L935" s="38"/>
      <c r="M935" s="177" t="s">
        <v>19</v>
      </c>
      <c r="N935" s="178" t="s">
        <v>43</v>
      </c>
      <c r="O935" s="60"/>
      <c r="P935" s="179">
        <f>O935*H935</f>
        <v>0</v>
      </c>
      <c r="Q935" s="179">
        <v>1.865E-2</v>
      </c>
      <c r="R935" s="179">
        <f>Q935*H935</f>
        <v>0.13055</v>
      </c>
      <c r="S935" s="179">
        <v>0</v>
      </c>
      <c r="T935" s="180">
        <f>S935*H935</f>
        <v>0</v>
      </c>
      <c r="AR935" s="17" t="s">
        <v>205</v>
      </c>
      <c r="AT935" s="17" t="s">
        <v>126</v>
      </c>
      <c r="AU935" s="17" t="s">
        <v>81</v>
      </c>
      <c r="AY935" s="17" t="s">
        <v>124</v>
      </c>
      <c r="BE935" s="181">
        <f>IF(N935="základní",J935,0)</f>
        <v>0</v>
      </c>
      <c r="BF935" s="181">
        <f>IF(N935="snížená",J935,0)</f>
        <v>0</v>
      </c>
      <c r="BG935" s="181">
        <f>IF(N935="zákl. přenesená",J935,0)</f>
        <v>0</v>
      </c>
      <c r="BH935" s="181">
        <f>IF(N935="sníž. přenesená",J935,0)</f>
        <v>0</v>
      </c>
      <c r="BI935" s="181">
        <f>IF(N935="nulová",J935,0)</f>
        <v>0</v>
      </c>
      <c r="BJ935" s="17" t="s">
        <v>77</v>
      </c>
      <c r="BK935" s="181">
        <f>ROUND(I935*H935,2)</f>
        <v>0</v>
      </c>
      <c r="BL935" s="17" t="s">
        <v>205</v>
      </c>
      <c r="BM935" s="17" t="s">
        <v>1272</v>
      </c>
    </row>
    <row r="936" spans="2:65" s="13" customFormat="1" ht="11.25">
      <c r="B936" s="215"/>
      <c r="C936" s="216"/>
      <c r="D936" s="184" t="s">
        <v>133</v>
      </c>
      <c r="E936" s="217" t="s">
        <v>19</v>
      </c>
      <c r="F936" s="218" t="s">
        <v>126</v>
      </c>
      <c r="G936" s="216"/>
      <c r="H936" s="217" t="s">
        <v>19</v>
      </c>
      <c r="I936" s="219"/>
      <c r="J936" s="216"/>
      <c r="K936" s="216"/>
      <c r="L936" s="220"/>
      <c r="M936" s="221"/>
      <c r="N936" s="222"/>
      <c r="O936" s="222"/>
      <c r="P936" s="222"/>
      <c r="Q936" s="222"/>
      <c r="R936" s="222"/>
      <c r="S936" s="222"/>
      <c r="T936" s="223"/>
      <c r="AT936" s="224" t="s">
        <v>133</v>
      </c>
      <c r="AU936" s="224" t="s">
        <v>81</v>
      </c>
      <c r="AV936" s="13" t="s">
        <v>77</v>
      </c>
      <c r="AW936" s="13" t="s">
        <v>33</v>
      </c>
      <c r="AX936" s="13" t="s">
        <v>72</v>
      </c>
      <c r="AY936" s="224" t="s">
        <v>124</v>
      </c>
    </row>
    <row r="937" spans="2:65" s="13" customFormat="1" ht="11.25">
      <c r="B937" s="215"/>
      <c r="C937" s="216"/>
      <c r="D937" s="184" t="s">
        <v>133</v>
      </c>
      <c r="E937" s="217" t="s">
        <v>19</v>
      </c>
      <c r="F937" s="218" t="s">
        <v>487</v>
      </c>
      <c r="G937" s="216"/>
      <c r="H937" s="217" t="s">
        <v>19</v>
      </c>
      <c r="I937" s="219"/>
      <c r="J937" s="216"/>
      <c r="K937" s="216"/>
      <c r="L937" s="220"/>
      <c r="M937" s="221"/>
      <c r="N937" s="222"/>
      <c r="O937" s="222"/>
      <c r="P937" s="222"/>
      <c r="Q937" s="222"/>
      <c r="R937" s="222"/>
      <c r="S937" s="222"/>
      <c r="T937" s="223"/>
      <c r="AT937" s="224" t="s">
        <v>133</v>
      </c>
      <c r="AU937" s="224" t="s">
        <v>81</v>
      </c>
      <c r="AV937" s="13" t="s">
        <v>77</v>
      </c>
      <c r="AW937" s="13" t="s">
        <v>33</v>
      </c>
      <c r="AX937" s="13" t="s">
        <v>72</v>
      </c>
      <c r="AY937" s="224" t="s">
        <v>124</v>
      </c>
    </row>
    <row r="938" spans="2:65" s="11" customFormat="1" ht="11.25">
      <c r="B938" s="182"/>
      <c r="C938" s="183"/>
      <c r="D938" s="184" t="s">
        <v>133</v>
      </c>
      <c r="E938" s="185" t="s">
        <v>19</v>
      </c>
      <c r="F938" s="186" t="s">
        <v>139</v>
      </c>
      <c r="G938" s="183"/>
      <c r="H938" s="187">
        <v>3</v>
      </c>
      <c r="I938" s="188"/>
      <c r="J938" s="183"/>
      <c r="K938" s="183"/>
      <c r="L938" s="189"/>
      <c r="M938" s="190"/>
      <c r="N938" s="191"/>
      <c r="O938" s="191"/>
      <c r="P938" s="191"/>
      <c r="Q938" s="191"/>
      <c r="R938" s="191"/>
      <c r="S938" s="191"/>
      <c r="T938" s="192"/>
      <c r="AT938" s="193" t="s">
        <v>133</v>
      </c>
      <c r="AU938" s="193" t="s">
        <v>81</v>
      </c>
      <c r="AV938" s="11" t="s">
        <v>81</v>
      </c>
      <c r="AW938" s="11" t="s">
        <v>33</v>
      </c>
      <c r="AX938" s="11" t="s">
        <v>72</v>
      </c>
      <c r="AY938" s="193" t="s">
        <v>124</v>
      </c>
    </row>
    <row r="939" spans="2:65" s="13" customFormat="1" ht="11.25">
      <c r="B939" s="215"/>
      <c r="C939" s="216"/>
      <c r="D939" s="184" t="s">
        <v>133</v>
      </c>
      <c r="E939" s="217" t="s">
        <v>19</v>
      </c>
      <c r="F939" s="218" t="s">
        <v>508</v>
      </c>
      <c r="G939" s="216"/>
      <c r="H939" s="217" t="s">
        <v>19</v>
      </c>
      <c r="I939" s="219"/>
      <c r="J939" s="216"/>
      <c r="K939" s="216"/>
      <c r="L939" s="220"/>
      <c r="M939" s="221"/>
      <c r="N939" s="222"/>
      <c r="O939" s="222"/>
      <c r="P939" s="222"/>
      <c r="Q939" s="222"/>
      <c r="R939" s="222"/>
      <c r="S939" s="222"/>
      <c r="T939" s="223"/>
      <c r="AT939" s="224" t="s">
        <v>133</v>
      </c>
      <c r="AU939" s="224" t="s">
        <v>81</v>
      </c>
      <c r="AV939" s="13" t="s">
        <v>77</v>
      </c>
      <c r="AW939" s="13" t="s">
        <v>33</v>
      </c>
      <c r="AX939" s="13" t="s">
        <v>72</v>
      </c>
      <c r="AY939" s="224" t="s">
        <v>124</v>
      </c>
    </row>
    <row r="940" spans="2:65" s="11" customFormat="1" ht="11.25">
      <c r="B940" s="182"/>
      <c r="C940" s="183"/>
      <c r="D940" s="184" t="s">
        <v>133</v>
      </c>
      <c r="E940" s="185" t="s">
        <v>19</v>
      </c>
      <c r="F940" s="186" t="s">
        <v>131</v>
      </c>
      <c r="G940" s="183"/>
      <c r="H940" s="187">
        <v>4</v>
      </c>
      <c r="I940" s="188"/>
      <c r="J940" s="183"/>
      <c r="K940" s="183"/>
      <c r="L940" s="189"/>
      <c r="M940" s="190"/>
      <c r="N940" s="191"/>
      <c r="O940" s="191"/>
      <c r="P940" s="191"/>
      <c r="Q940" s="191"/>
      <c r="R940" s="191"/>
      <c r="S940" s="191"/>
      <c r="T940" s="192"/>
      <c r="AT940" s="193" t="s">
        <v>133</v>
      </c>
      <c r="AU940" s="193" t="s">
        <v>81</v>
      </c>
      <c r="AV940" s="11" t="s">
        <v>81</v>
      </c>
      <c r="AW940" s="11" t="s">
        <v>33</v>
      </c>
      <c r="AX940" s="11" t="s">
        <v>72</v>
      </c>
      <c r="AY940" s="193" t="s">
        <v>124</v>
      </c>
    </row>
    <row r="941" spans="2:65" s="12" customFormat="1" ht="11.25">
      <c r="B941" s="194"/>
      <c r="C941" s="195"/>
      <c r="D941" s="184" t="s">
        <v>133</v>
      </c>
      <c r="E941" s="196" t="s">
        <v>19</v>
      </c>
      <c r="F941" s="197" t="s">
        <v>150</v>
      </c>
      <c r="G941" s="195"/>
      <c r="H941" s="198">
        <v>7</v>
      </c>
      <c r="I941" s="199"/>
      <c r="J941" s="195"/>
      <c r="K941" s="195"/>
      <c r="L941" s="200"/>
      <c r="M941" s="201"/>
      <c r="N941" s="202"/>
      <c r="O941" s="202"/>
      <c r="P941" s="202"/>
      <c r="Q941" s="202"/>
      <c r="R941" s="202"/>
      <c r="S941" s="202"/>
      <c r="T941" s="203"/>
      <c r="AT941" s="204" t="s">
        <v>133</v>
      </c>
      <c r="AU941" s="204" t="s">
        <v>81</v>
      </c>
      <c r="AV941" s="12" t="s">
        <v>131</v>
      </c>
      <c r="AW941" s="12" t="s">
        <v>33</v>
      </c>
      <c r="AX941" s="12" t="s">
        <v>77</v>
      </c>
      <c r="AY941" s="204" t="s">
        <v>124</v>
      </c>
    </row>
    <row r="942" spans="2:65" s="1" customFormat="1" ht="22.5" customHeight="1">
      <c r="B942" s="34"/>
      <c r="C942" s="170" t="s">
        <v>1273</v>
      </c>
      <c r="D942" s="170" t="s">
        <v>126</v>
      </c>
      <c r="E942" s="171" t="s">
        <v>1274</v>
      </c>
      <c r="F942" s="172" t="s">
        <v>1275</v>
      </c>
      <c r="G942" s="173" t="s">
        <v>924</v>
      </c>
      <c r="H942" s="174">
        <v>1</v>
      </c>
      <c r="I942" s="175"/>
      <c r="J942" s="176">
        <f>ROUND(I942*H942,2)</f>
        <v>0</v>
      </c>
      <c r="K942" s="172" t="s">
        <v>130</v>
      </c>
      <c r="L942" s="38"/>
      <c r="M942" s="177" t="s">
        <v>19</v>
      </c>
      <c r="N942" s="178" t="s">
        <v>43</v>
      </c>
      <c r="O942" s="60"/>
      <c r="P942" s="179">
        <f>O942*H942</f>
        <v>0</v>
      </c>
      <c r="Q942" s="179">
        <v>1.7649999999999999E-2</v>
      </c>
      <c r="R942" s="179">
        <f>Q942*H942</f>
        <v>1.7649999999999999E-2</v>
      </c>
      <c r="S942" s="179">
        <v>0</v>
      </c>
      <c r="T942" s="180">
        <f>S942*H942</f>
        <v>0</v>
      </c>
      <c r="AR942" s="17" t="s">
        <v>205</v>
      </c>
      <c r="AT942" s="17" t="s">
        <v>126</v>
      </c>
      <c r="AU942" s="17" t="s">
        <v>81</v>
      </c>
      <c r="AY942" s="17" t="s">
        <v>124</v>
      </c>
      <c r="BE942" s="181">
        <f>IF(N942="základní",J942,0)</f>
        <v>0</v>
      </c>
      <c r="BF942" s="181">
        <f>IF(N942="snížená",J942,0)</f>
        <v>0</v>
      </c>
      <c r="BG942" s="181">
        <f>IF(N942="zákl. přenesená",J942,0)</f>
        <v>0</v>
      </c>
      <c r="BH942" s="181">
        <f>IF(N942="sníž. přenesená",J942,0)</f>
        <v>0</v>
      </c>
      <c r="BI942" s="181">
        <f>IF(N942="nulová",J942,0)</f>
        <v>0</v>
      </c>
      <c r="BJ942" s="17" t="s">
        <v>77</v>
      </c>
      <c r="BK942" s="181">
        <f>ROUND(I942*H942,2)</f>
        <v>0</v>
      </c>
      <c r="BL942" s="17" t="s">
        <v>205</v>
      </c>
      <c r="BM942" s="17" t="s">
        <v>1276</v>
      </c>
    </row>
    <row r="943" spans="2:65" s="13" customFormat="1" ht="11.25">
      <c r="B943" s="215"/>
      <c r="C943" s="216"/>
      <c r="D943" s="184" t="s">
        <v>133</v>
      </c>
      <c r="E943" s="217" t="s">
        <v>19</v>
      </c>
      <c r="F943" s="218" t="s">
        <v>487</v>
      </c>
      <c r="G943" s="216"/>
      <c r="H943" s="217" t="s">
        <v>19</v>
      </c>
      <c r="I943" s="219"/>
      <c r="J943" s="216"/>
      <c r="K943" s="216"/>
      <c r="L943" s="220"/>
      <c r="M943" s="221"/>
      <c r="N943" s="222"/>
      <c r="O943" s="222"/>
      <c r="P943" s="222"/>
      <c r="Q943" s="222"/>
      <c r="R943" s="222"/>
      <c r="S943" s="222"/>
      <c r="T943" s="223"/>
      <c r="AT943" s="224" t="s">
        <v>133</v>
      </c>
      <c r="AU943" s="224" t="s">
        <v>81</v>
      </c>
      <c r="AV943" s="13" t="s">
        <v>77</v>
      </c>
      <c r="AW943" s="13" t="s">
        <v>33</v>
      </c>
      <c r="AX943" s="13" t="s">
        <v>72</v>
      </c>
      <c r="AY943" s="224" t="s">
        <v>124</v>
      </c>
    </row>
    <row r="944" spans="2:65" s="11" customFormat="1" ht="11.25">
      <c r="B944" s="182"/>
      <c r="C944" s="183"/>
      <c r="D944" s="184" t="s">
        <v>133</v>
      </c>
      <c r="E944" s="185" t="s">
        <v>19</v>
      </c>
      <c r="F944" s="186" t="s">
        <v>77</v>
      </c>
      <c r="G944" s="183"/>
      <c r="H944" s="187">
        <v>1</v>
      </c>
      <c r="I944" s="188"/>
      <c r="J944" s="183"/>
      <c r="K944" s="183"/>
      <c r="L944" s="189"/>
      <c r="M944" s="190"/>
      <c r="N944" s="191"/>
      <c r="O944" s="191"/>
      <c r="P944" s="191"/>
      <c r="Q944" s="191"/>
      <c r="R944" s="191"/>
      <c r="S944" s="191"/>
      <c r="T944" s="192"/>
      <c r="AT944" s="193" t="s">
        <v>133</v>
      </c>
      <c r="AU944" s="193" t="s">
        <v>81</v>
      </c>
      <c r="AV944" s="11" t="s">
        <v>81</v>
      </c>
      <c r="AW944" s="11" t="s">
        <v>33</v>
      </c>
      <c r="AX944" s="11" t="s">
        <v>77</v>
      </c>
      <c r="AY944" s="193" t="s">
        <v>124</v>
      </c>
    </row>
    <row r="945" spans="2:65" s="1" customFormat="1" ht="16.5" customHeight="1">
      <c r="B945" s="34"/>
      <c r="C945" s="170" t="s">
        <v>1277</v>
      </c>
      <c r="D945" s="170" t="s">
        <v>126</v>
      </c>
      <c r="E945" s="171" t="s">
        <v>1278</v>
      </c>
      <c r="F945" s="172" t="s">
        <v>1279</v>
      </c>
      <c r="G945" s="173" t="s">
        <v>924</v>
      </c>
      <c r="H945" s="174">
        <v>8</v>
      </c>
      <c r="I945" s="175"/>
      <c r="J945" s="176">
        <f>ROUND(I945*H945,2)</f>
        <v>0</v>
      </c>
      <c r="K945" s="172" t="s">
        <v>340</v>
      </c>
      <c r="L945" s="38"/>
      <c r="M945" s="177" t="s">
        <v>19</v>
      </c>
      <c r="N945" s="178" t="s">
        <v>43</v>
      </c>
      <c r="O945" s="60"/>
      <c r="P945" s="179">
        <f>O945*H945</f>
        <v>0</v>
      </c>
      <c r="Q945" s="179">
        <v>0</v>
      </c>
      <c r="R945" s="179">
        <f>Q945*H945</f>
        <v>0</v>
      </c>
      <c r="S945" s="179">
        <v>0</v>
      </c>
      <c r="T945" s="180">
        <f>S945*H945</f>
        <v>0</v>
      </c>
      <c r="AR945" s="17" t="s">
        <v>205</v>
      </c>
      <c r="AT945" s="17" t="s">
        <v>126</v>
      </c>
      <c r="AU945" s="17" t="s">
        <v>81</v>
      </c>
      <c r="AY945" s="17" t="s">
        <v>124</v>
      </c>
      <c r="BE945" s="181">
        <f>IF(N945="základní",J945,0)</f>
        <v>0</v>
      </c>
      <c r="BF945" s="181">
        <f>IF(N945="snížená",J945,0)</f>
        <v>0</v>
      </c>
      <c r="BG945" s="181">
        <f>IF(N945="zákl. přenesená",J945,0)</f>
        <v>0</v>
      </c>
      <c r="BH945" s="181">
        <f>IF(N945="sníž. přenesená",J945,0)</f>
        <v>0</v>
      </c>
      <c r="BI945" s="181">
        <f>IF(N945="nulová",J945,0)</f>
        <v>0</v>
      </c>
      <c r="BJ945" s="17" t="s">
        <v>77</v>
      </c>
      <c r="BK945" s="181">
        <f>ROUND(I945*H945,2)</f>
        <v>0</v>
      </c>
      <c r="BL945" s="17" t="s">
        <v>205</v>
      </c>
      <c r="BM945" s="17" t="s">
        <v>1280</v>
      </c>
    </row>
    <row r="946" spans="2:65" s="13" customFormat="1" ht="11.25">
      <c r="B946" s="215"/>
      <c r="C946" s="216"/>
      <c r="D946" s="184" t="s">
        <v>133</v>
      </c>
      <c r="E946" s="217" t="s">
        <v>19</v>
      </c>
      <c r="F946" s="218" t="s">
        <v>1281</v>
      </c>
      <c r="G946" s="216"/>
      <c r="H946" s="217" t="s">
        <v>19</v>
      </c>
      <c r="I946" s="219"/>
      <c r="J946" s="216"/>
      <c r="K946" s="216"/>
      <c r="L946" s="220"/>
      <c r="M946" s="221"/>
      <c r="N946" s="222"/>
      <c r="O946" s="222"/>
      <c r="P946" s="222"/>
      <c r="Q946" s="222"/>
      <c r="R946" s="222"/>
      <c r="S946" s="222"/>
      <c r="T946" s="223"/>
      <c r="AT946" s="224" t="s">
        <v>133</v>
      </c>
      <c r="AU946" s="224" t="s">
        <v>81</v>
      </c>
      <c r="AV946" s="13" t="s">
        <v>77</v>
      </c>
      <c r="AW946" s="13" t="s">
        <v>33</v>
      </c>
      <c r="AX946" s="13" t="s">
        <v>72</v>
      </c>
      <c r="AY946" s="224" t="s">
        <v>124</v>
      </c>
    </row>
    <row r="947" spans="2:65" s="11" customFormat="1" ht="11.25">
      <c r="B947" s="182"/>
      <c r="C947" s="183"/>
      <c r="D947" s="184" t="s">
        <v>133</v>
      </c>
      <c r="E947" s="185" t="s">
        <v>19</v>
      </c>
      <c r="F947" s="186" t="s">
        <v>1282</v>
      </c>
      <c r="G947" s="183"/>
      <c r="H947" s="187">
        <v>8</v>
      </c>
      <c r="I947" s="188"/>
      <c r="J947" s="183"/>
      <c r="K947" s="183"/>
      <c r="L947" s="189"/>
      <c r="M947" s="190"/>
      <c r="N947" s="191"/>
      <c r="O947" s="191"/>
      <c r="P947" s="191"/>
      <c r="Q947" s="191"/>
      <c r="R947" s="191"/>
      <c r="S947" s="191"/>
      <c r="T947" s="192"/>
      <c r="AT947" s="193" t="s">
        <v>133</v>
      </c>
      <c r="AU947" s="193" t="s">
        <v>81</v>
      </c>
      <c r="AV947" s="11" t="s">
        <v>81</v>
      </c>
      <c r="AW947" s="11" t="s">
        <v>33</v>
      </c>
      <c r="AX947" s="11" t="s">
        <v>77</v>
      </c>
      <c r="AY947" s="193" t="s">
        <v>124</v>
      </c>
    </row>
    <row r="948" spans="2:65" s="1" customFormat="1" ht="16.5" customHeight="1">
      <c r="B948" s="34"/>
      <c r="C948" s="205" t="s">
        <v>1283</v>
      </c>
      <c r="D948" s="205" t="s">
        <v>218</v>
      </c>
      <c r="E948" s="206" t="s">
        <v>1284</v>
      </c>
      <c r="F948" s="207" t="s">
        <v>1285</v>
      </c>
      <c r="G948" s="208" t="s">
        <v>335</v>
      </c>
      <c r="H948" s="209">
        <v>1</v>
      </c>
      <c r="I948" s="210"/>
      <c r="J948" s="211">
        <f>ROUND(I948*H948,2)</f>
        <v>0</v>
      </c>
      <c r="K948" s="207" t="s">
        <v>130</v>
      </c>
      <c r="L948" s="212"/>
      <c r="M948" s="213" t="s">
        <v>19</v>
      </c>
      <c r="N948" s="214" t="s">
        <v>43</v>
      </c>
      <c r="O948" s="60"/>
      <c r="P948" s="179">
        <f>O948*H948</f>
        <v>0</v>
      </c>
      <c r="Q948" s="179">
        <v>1E-3</v>
      </c>
      <c r="R948" s="179">
        <f>Q948*H948</f>
        <v>1E-3</v>
      </c>
      <c r="S948" s="179">
        <v>0</v>
      </c>
      <c r="T948" s="180">
        <f>S948*H948</f>
        <v>0</v>
      </c>
      <c r="AR948" s="17" t="s">
        <v>290</v>
      </c>
      <c r="AT948" s="17" t="s">
        <v>218</v>
      </c>
      <c r="AU948" s="17" t="s">
        <v>81</v>
      </c>
      <c r="AY948" s="17" t="s">
        <v>124</v>
      </c>
      <c r="BE948" s="181">
        <f>IF(N948="základní",J948,0)</f>
        <v>0</v>
      </c>
      <c r="BF948" s="181">
        <f>IF(N948="snížená",J948,0)</f>
        <v>0</v>
      </c>
      <c r="BG948" s="181">
        <f>IF(N948="zákl. přenesená",J948,0)</f>
        <v>0</v>
      </c>
      <c r="BH948" s="181">
        <f>IF(N948="sníž. přenesená",J948,0)</f>
        <v>0</v>
      </c>
      <c r="BI948" s="181">
        <f>IF(N948="nulová",J948,0)</f>
        <v>0</v>
      </c>
      <c r="BJ948" s="17" t="s">
        <v>77</v>
      </c>
      <c r="BK948" s="181">
        <f>ROUND(I948*H948,2)</f>
        <v>0</v>
      </c>
      <c r="BL948" s="17" t="s">
        <v>205</v>
      </c>
      <c r="BM948" s="17" t="s">
        <v>1286</v>
      </c>
    </row>
    <row r="949" spans="2:65" s="13" customFormat="1" ht="11.25">
      <c r="B949" s="215"/>
      <c r="C949" s="216"/>
      <c r="D949" s="184" t="s">
        <v>133</v>
      </c>
      <c r="E949" s="217" t="s">
        <v>19</v>
      </c>
      <c r="F949" s="218" t="s">
        <v>1044</v>
      </c>
      <c r="G949" s="216"/>
      <c r="H949" s="217" t="s">
        <v>19</v>
      </c>
      <c r="I949" s="219"/>
      <c r="J949" s="216"/>
      <c r="K949" s="216"/>
      <c r="L949" s="220"/>
      <c r="M949" s="221"/>
      <c r="N949" s="222"/>
      <c r="O949" s="222"/>
      <c r="P949" s="222"/>
      <c r="Q949" s="222"/>
      <c r="R949" s="222"/>
      <c r="S949" s="222"/>
      <c r="T949" s="223"/>
      <c r="AT949" s="224" t="s">
        <v>133</v>
      </c>
      <c r="AU949" s="224" t="s">
        <v>81</v>
      </c>
      <c r="AV949" s="13" t="s">
        <v>77</v>
      </c>
      <c r="AW949" s="13" t="s">
        <v>33</v>
      </c>
      <c r="AX949" s="13" t="s">
        <v>72</v>
      </c>
      <c r="AY949" s="224" t="s">
        <v>124</v>
      </c>
    </row>
    <row r="950" spans="2:65" s="11" customFormat="1" ht="11.25">
      <c r="B950" s="182"/>
      <c r="C950" s="183"/>
      <c r="D950" s="184" t="s">
        <v>133</v>
      </c>
      <c r="E950" s="185" t="s">
        <v>19</v>
      </c>
      <c r="F950" s="186" t="s">
        <v>77</v>
      </c>
      <c r="G950" s="183"/>
      <c r="H950" s="187">
        <v>1</v>
      </c>
      <c r="I950" s="188"/>
      <c r="J950" s="183"/>
      <c r="K950" s="183"/>
      <c r="L950" s="189"/>
      <c r="M950" s="190"/>
      <c r="N950" s="191"/>
      <c r="O950" s="191"/>
      <c r="P950" s="191"/>
      <c r="Q950" s="191"/>
      <c r="R950" s="191"/>
      <c r="S950" s="191"/>
      <c r="T950" s="192"/>
      <c r="AT950" s="193" t="s">
        <v>133</v>
      </c>
      <c r="AU950" s="193" t="s">
        <v>81</v>
      </c>
      <c r="AV950" s="11" t="s">
        <v>81</v>
      </c>
      <c r="AW950" s="11" t="s">
        <v>33</v>
      </c>
      <c r="AX950" s="11" t="s">
        <v>77</v>
      </c>
      <c r="AY950" s="193" t="s">
        <v>124</v>
      </c>
    </row>
    <row r="951" spans="2:65" s="1" customFormat="1" ht="16.5" customHeight="1">
      <c r="B951" s="34"/>
      <c r="C951" s="205" t="s">
        <v>1287</v>
      </c>
      <c r="D951" s="205" t="s">
        <v>218</v>
      </c>
      <c r="E951" s="206" t="s">
        <v>1288</v>
      </c>
      <c r="F951" s="207" t="s">
        <v>1289</v>
      </c>
      <c r="G951" s="208" t="s">
        <v>335</v>
      </c>
      <c r="H951" s="209">
        <v>8</v>
      </c>
      <c r="I951" s="210"/>
      <c r="J951" s="211">
        <f>ROUND(I951*H951,2)</f>
        <v>0</v>
      </c>
      <c r="K951" s="207" t="s">
        <v>130</v>
      </c>
      <c r="L951" s="212"/>
      <c r="M951" s="213" t="s">
        <v>19</v>
      </c>
      <c r="N951" s="214" t="s">
        <v>43</v>
      </c>
      <c r="O951" s="60"/>
      <c r="P951" s="179">
        <f>O951*H951</f>
        <v>0</v>
      </c>
      <c r="Q951" s="179">
        <v>5.0000000000000001E-4</v>
      </c>
      <c r="R951" s="179">
        <f>Q951*H951</f>
        <v>4.0000000000000001E-3</v>
      </c>
      <c r="S951" s="179">
        <v>0</v>
      </c>
      <c r="T951" s="180">
        <f>S951*H951</f>
        <v>0</v>
      </c>
      <c r="AR951" s="17" t="s">
        <v>290</v>
      </c>
      <c r="AT951" s="17" t="s">
        <v>218</v>
      </c>
      <c r="AU951" s="17" t="s">
        <v>81</v>
      </c>
      <c r="AY951" s="17" t="s">
        <v>124</v>
      </c>
      <c r="BE951" s="181">
        <f>IF(N951="základní",J951,0)</f>
        <v>0</v>
      </c>
      <c r="BF951" s="181">
        <f>IF(N951="snížená",J951,0)</f>
        <v>0</v>
      </c>
      <c r="BG951" s="181">
        <f>IF(N951="zákl. přenesená",J951,0)</f>
        <v>0</v>
      </c>
      <c r="BH951" s="181">
        <f>IF(N951="sníž. přenesená",J951,0)</f>
        <v>0</v>
      </c>
      <c r="BI951" s="181">
        <f>IF(N951="nulová",J951,0)</f>
        <v>0</v>
      </c>
      <c r="BJ951" s="17" t="s">
        <v>77</v>
      </c>
      <c r="BK951" s="181">
        <f>ROUND(I951*H951,2)</f>
        <v>0</v>
      </c>
      <c r="BL951" s="17" t="s">
        <v>205</v>
      </c>
      <c r="BM951" s="17" t="s">
        <v>1290</v>
      </c>
    </row>
    <row r="952" spans="2:65" s="13" customFormat="1" ht="11.25">
      <c r="B952" s="215"/>
      <c r="C952" s="216"/>
      <c r="D952" s="184" t="s">
        <v>133</v>
      </c>
      <c r="E952" s="217" t="s">
        <v>19</v>
      </c>
      <c r="F952" s="218" t="s">
        <v>1281</v>
      </c>
      <c r="G952" s="216"/>
      <c r="H952" s="217" t="s">
        <v>19</v>
      </c>
      <c r="I952" s="219"/>
      <c r="J952" s="216"/>
      <c r="K952" s="216"/>
      <c r="L952" s="220"/>
      <c r="M952" s="221"/>
      <c r="N952" s="222"/>
      <c r="O952" s="222"/>
      <c r="P952" s="222"/>
      <c r="Q952" s="222"/>
      <c r="R952" s="222"/>
      <c r="S952" s="222"/>
      <c r="T952" s="223"/>
      <c r="AT952" s="224" t="s">
        <v>133</v>
      </c>
      <c r="AU952" s="224" t="s">
        <v>81</v>
      </c>
      <c r="AV952" s="13" t="s">
        <v>77</v>
      </c>
      <c r="AW952" s="13" t="s">
        <v>33</v>
      </c>
      <c r="AX952" s="13" t="s">
        <v>72</v>
      </c>
      <c r="AY952" s="224" t="s">
        <v>124</v>
      </c>
    </row>
    <row r="953" spans="2:65" s="11" customFormat="1" ht="11.25">
      <c r="B953" s="182"/>
      <c r="C953" s="183"/>
      <c r="D953" s="184" t="s">
        <v>133</v>
      </c>
      <c r="E953" s="185" t="s">
        <v>19</v>
      </c>
      <c r="F953" s="186" t="s">
        <v>1282</v>
      </c>
      <c r="G953" s="183"/>
      <c r="H953" s="187">
        <v>8</v>
      </c>
      <c r="I953" s="188"/>
      <c r="J953" s="183"/>
      <c r="K953" s="183"/>
      <c r="L953" s="189"/>
      <c r="M953" s="190"/>
      <c r="N953" s="191"/>
      <c r="O953" s="191"/>
      <c r="P953" s="191"/>
      <c r="Q953" s="191"/>
      <c r="R953" s="191"/>
      <c r="S953" s="191"/>
      <c r="T953" s="192"/>
      <c r="AT953" s="193" t="s">
        <v>133</v>
      </c>
      <c r="AU953" s="193" t="s">
        <v>81</v>
      </c>
      <c r="AV953" s="11" t="s">
        <v>81</v>
      </c>
      <c r="AW953" s="11" t="s">
        <v>33</v>
      </c>
      <c r="AX953" s="11" t="s">
        <v>77</v>
      </c>
      <c r="AY953" s="193" t="s">
        <v>124</v>
      </c>
    </row>
    <row r="954" spans="2:65" s="1" customFormat="1" ht="16.5" customHeight="1">
      <c r="B954" s="34"/>
      <c r="C954" s="170" t="s">
        <v>1291</v>
      </c>
      <c r="D954" s="170" t="s">
        <v>126</v>
      </c>
      <c r="E954" s="171" t="s">
        <v>1292</v>
      </c>
      <c r="F954" s="172" t="s">
        <v>1293</v>
      </c>
      <c r="G954" s="173" t="s">
        <v>924</v>
      </c>
      <c r="H954" s="174">
        <v>9</v>
      </c>
      <c r="I954" s="175"/>
      <c r="J954" s="176">
        <f>ROUND(I954*H954,2)</f>
        <v>0</v>
      </c>
      <c r="K954" s="172" t="s">
        <v>130</v>
      </c>
      <c r="L954" s="38"/>
      <c r="M954" s="177" t="s">
        <v>19</v>
      </c>
      <c r="N954" s="178" t="s">
        <v>43</v>
      </c>
      <c r="O954" s="60"/>
      <c r="P954" s="179">
        <f>O954*H954</f>
        <v>0</v>
      </c>
      <c r="Q954" s="179">
        <v>1.4999999999999999E-4</v>
      </c>
      <c r="R954" s="179">
        <f>Q954*H954</f>
        <v>1.3499999999999999E-3</v>
      </c>
      <c r="S954" s="179">
        <v>0</v>
      </c>
      <c r="T954" s="180">
        <f>S954*H954</f>
        <v>0</v>
      </c>
      <c r="AR954" s="17" t="s">
        <v>205</v>
      </c>
      <c r="AT954" s="17" t="s">
        <v>126</v>
      </c>
      <c r="AU954" s="17" t="s">
        <v>81</v>
      </c>
      <c r="AY954" s="17" t="s">
        <v>124</v>
      </c>
      <c r="BE954" s="181">
        <f>IF(N954="základní",J954,0)</f>
        <v>0</v>
      </c>
      <c r="BF954" s="181">
        <f>IF(N954="snížená",J954,0)</f>
        <v>0</v>
      </c>
      <c r="BG954" s="181">
        <f>IF(N954="zákl. přenesená",J954,0)</f>
        <v>0</v>
      </c>
      <c r="BH954" s="181">
        <f>IF(N954="sníž. přenesená",J954,0)</f>
        <v>0</v>
      </c>
      <c r="BI954" s="181">
        <f>IF(N954="nulová",J954,0)</f>
        <v>0</v>
      </c>
      <c r="BJ954" s="17" t="s">
        <v>77</v>
      </c>
      <c r="BK954" s="181">
        <f>ROUND(I954*H954,2)</f>
        <v>0</v>
      </c>
      <c r="BL954" s="17" t="s">
        <v>205</v>
      </c>
      <c r="BM954" s="17" t="s">
        <v>1294</v>
      </c>
    </row>
    <row r="955" spans="2:65" s="13" customFormat="1" ht="11.25">
      <c r="B955" s="215"/>
      <c r="C955" s="216"/>
      <c r="D955" s="184" t="s">
        <v>133</v>
      </c>
      <c r="E955" s="217" t="s">
        <v>19</v>
      </c>
      <c r="F955" s="218" t="s">
        <v>1295</v>
      </c>
      <c r="G955" s="216"/>
      <c r="H955" s="217" t="s">
        <v>19</v>
      </c>
      <c r="I955" s="219"/>
      <c r="J955" s="216"/>
      <c r="K955" s="216"/>
      <c r="L955" s="220"/>
      <c r="M955" s="221"/>
      <c r="N955" s="222"/>
      <c r="O955" s="222"/>
      <c r="P955" s="222"/>
      <c r="Q955" s="222"/>
      <c r="R955" s="222"/>
      <c r="S955" s="222"/>
      <c r="T955" s="223"/>
      <c r="AT955" s="224" t="s">
        <v>133</v>
      </c>
      <c r="AU955" s="224" t="s">
        <v>81</v>
      </c>
      <c r="AV955" s="13" t="s">
        <v>77</v>
      </c>
      <c r="AW955" s="13" t="s">
        <v>33</v>
      </c>
      <c r="AX955" s="13" t="s">
        <v>72</v>
      </c>
      <c r="AY955" s="224" t="s">
        <v>124</v>
      </c>
    </row>
    <row r="956" spans="2:65" s="11" customFormat="1" ht="11.25">
      <c r="B956" s="182"/>
      <c r="C956" s="183"/>
      <c r="D956" s="184" t="s">
        <v>133</v>
      </c>
      <c r="E956" s="185" t="s">
        <v>19</v>
      </c>
      <c r="F956" s="186" t="s">
        <v>1296</v>
      </c>
      <c r="G956" s="183"/>
      <c r="H956" s="187">
        <v>9</v>
      </c>
      <c r="I956" s="188"/>
      <c r="J956" s="183"/>
      <c r="K956" s="183"/>
      <c r="L956" s="189"/>
      <c r="M956" s="190"/>
      <c r="N956" s="191"/>
      <c r="O956" s="191"/>
      <c r="P956" s="191"/>
      <c r="Q956" s="191"/>
      <c r="R956" s="191"/>
      <c r="S956" s="191"/>
      <c r="T956" s="192"/>
      <c r="AT956" s="193" t="s">
        <v>133</v>
      </c>
      <c r="AU956" s="193" t="s">
        <v>81</v>
      </c>
      <c r="AV956" s="11" t="s">
        <v>81</v>
      </c>
      <c r="AW956" s="11" t="s">
        <v>33</v>
      </c>
      <c r="AX956" s="11" t="s">
        <v>77</v>
      </c>
      <c r="AY956" s="193" t="s">
        <v>124</v>
      </c>
    </row>
    <row r="957" spans="2:65" s="1" customFormat="1" ht="16.5" customHeight="1">
      <c r="B957" s="34"/>
      <c r="C957" s="170" t="s">
        <v>1297</v>
      </c>
      <c r="D957" s="170" t="s">
        <v>126</v>
      </c>
      <c r="E957" s="171" t="s">
        <v>1298</v>
      </c>
      <c r="F957" s="172" t="s">
        <v>1299</v>
      </c>
      <c r="G957" s="173" t="s">
        <v>924</v>
      </c>
      <c r="H957" s="174">
        <v>9</v>
      </c>
      <c r="I957" s="175"/>
      <c r="J957" s="176">
        <f>ROUND(I957*H957,2)</f>
        <v>0</v>
      </c>
      <c r="K957" s="172" t="s">
        <v>130</v>
      </c>
      <c r="L957" s="38"/>
      <c r="M957" s="177" t="s">
        <v>19</v>
      </c>
      <c r="N957" s="178" t="s">
        <v>43</v>
      </c>
      <c r="O957" s="60"/>
      <c r="P957" s="179">
        <f>O957*H957</f>
        <v>0</v>
      </c>
      <c r="Q957" s="179">
        <v>5.0000000000000001E-4</v>
      </c>
      <c r="R957" s="179">
        <f>Q957*H957</f>
        <v>4.5000000000000005E-3</v>
      </c>
      <c r="S957" s="179">
        <v>0</v>
      </c>
      <c r="T957" s="180">
        <f>S957*H957</f>
        <v>0</v>
      </c>
      <c r="AR957" s="17" t="s">
        <v>205</v>
      </c>
      <c r="AT957" s="17" t="s">
        <v>126</v>
      </c>
      <c r="AU957" s="17" t="s">
        <v>81</v>
      </c>
      <c r="AY957" s="17" t="s">
        <v>124</v>
      </c>
      <c r="BE957" s="181">
        <f>IF(N957="základní",J957,0)</f>
        <v>0</v>
      </c>
      <c r="BF957" s="181">
        <f>IF(N957="snížená",J957,0)</f>
        <v>0</v>
      </c>
      <c r="BG957" s="181">
        <f>IF(N957="zákl. přenesená",J957,0)</f>
        <v>0</v>
      </c>
      <c r="BH957" s="181">
        <f>IF(N957="sníž. přenesená",J957,0)</f>
        <v>0</v>
      </c>
      <c r="BI957" s="181">
        <f>IF(N957="nulová",J957,0)</f>
        <v>0</v>
      </c>
      <c r="BJ957" s="17" t="s">
        <v>77</v>
      </c>
      <c r="BK957" s="181">
        <f>ROUND(I957*H957,2)</f>
        <v>0</v>
      </c>
      <c r="BL957" s="17" t="s">
        <v>205</v>
      </c>
      <c r="BM957" s="17" t="s">
        <v>1300</v>
      </c>
    </row>
    <row r="958" spans="2:65" s="13" customFormat="1" ht="11.25">
      <c r="B958" s="215"/>
      <c r="C958" s="216"/>
      <c r="D958" s="184" t="s">
        <v>133</v>
      </c>
      <c r="E958" s="217" t="s">
        <v>19</v>
      </c>
      <c r="F958" s="218" t="s">
        <v>1295</v>
      </c>
      <c r="G958" s="216"/>
      <c r="H958" s="217" t="s">
        <v>19</v>
      </c>
      <c r="I958" s="219"/>
      <c r="J958" s="216"/>
      <c r="K958" s="216"/>
      <c r="L958" s="220"/>
      <c r="M958" s="221"/>
      <c r="N958" s="222"/>
      <c r="O958" s="222"/>
      <c r="P958" s="222"/>
      <c r="Q958" s="222"/>
      <c r="R958" s="222"/>
      <c r="S958" s="222"/>
      <c r="T958" s="223"/>
      <c r="AT958" s="224" t="s">
        <v>133</v>
      </c>
      <c r="AU958" s="224" t="s">
        <v>81</v>
      </c>
      <c r="AV958" s="13" t="s">
        <v>77</v>
      </c>
      <c r="AW958" s="13" t="s">
        <v>33</v>
      </c>
      <c r="AX958" s="13" t="s">
        <v>72</v>
      </c>
      <c r="AY958" s="224" t="s">
        <v>124</v>
      </c>
    </row>
    <row r="959" spans="2:65" s="11" customFormat="1" ht="11.25">
      <c r="B959" s="182"/>
      <c r="C959" s="183"/>
      <c r="D959" s="184" t="s">
        <v>133</v>
      </c>
      <c r="E959" s="185" t="s">
        <v>19</v>
      </c>
      <c r="F959" s="186" t="s">
        <v>1296</v>
      </c>
      <c r="G959" s="183"/>
      <c r="H959" s="187">
        <v>9</v>
      </c>
      <c r="I959" s="188"/>
      <c r="J959" s="183"/>
      <c r="K959" s="183"/>
      <c r="L959" s="189"/>
      <c r="M959" s="190"/>
      <c r="N959" s="191"/>
      <c r="O959" s="191"/>
      <c r="P959" s="191"/>
      <c r="Q959" s="191"/>
      <c r="R959" s="191"/>
      <c r="S959" s="191"/>
      <c r="T959" s="192"/>
      <c r="AT959" s="193" t="s">
        <v>133</v>
      </c>
      <c r="AU959" s="193" t="s">
        <v>81</v>
      </c>
      <c r="AV959" s="11" t="s">
        <v>81</v>
      </c>
      <c r="AW959" s="11" t="s">
        <v>33</v>
      </c>
      <c r="AX959" s="11" t="s">
        <v>77</v>
      </c>
      <c r="AY959" s="193" t="s">
        <v>124</v>
      </c>
    </row>
    <row r="960" spans="2:65" s="1" customFormat="1" ht="22.5" customHeight="1">
      <c r="B960" s="34"/>
      <c r="C960" s="170" t="s">
        <v>1301</v>
      </c>
      <c r="D960" s="170" t="s">
        <v>126</v>
      </c>
      <c r="E960" s="171" t="s">
        <v>1302</v>
      </c>
      <c r="F960" s="172" t="s">
        <v>1303</v>
      </c>
      <c r="G960" s="173" t="s">
        <v>208</v>
      </c>
      <c r="H960" s="174">
        <v>0.185</v>
      </c>
      <c r="I960" s="175"/>
      <c r="J960" s="176">
        <f>ROUND(I960*H960,2)</f>
        <v>0</v>
      </c>
      <c r="K960" s="172" t="s">
        <v>130</v>
      </c>
      <c r="L960" s="38"/>
      <c r="M960" s="177" t="s">
        <v>19</v>
      </c>
      <c r="N960" s="178" t="s">
        <v>43</v>
      </c>
      <c r="O960" s="60"/>
      <c r="P960" s="179">
        <f>O960*H960</f>
        <v>0</v>
      </c>
      <c r="Q960" s="179">
        <v>0</v>
      </c>
      <c r="R960" s="179">
        <f>Q960*H960</f>
        <v>0</v>
      </c>
      <c r="S960" s="179">
        <v>0</v>
      </c>
      <c r="T960" s="180">
        <f>S960*H960</f>
        <v>0</v>
      </c>
      <c r="AR960" s="17" t="s">
        <v>205</v>
      </c>
      <c r="AT960" s="17" t="s">
        <v>126</v>
      </c>
      <c r="AU960" s="17" t="s">
        <v>81</v>
      </c>
      <c r="AY960" s="17" t="s">
        <v>124</v>
      </c>
      <c r="BE960" s="181">
        <f>IF(N960="základní",J960,0)</f>
        <v>0</v>
      </c>
      <c r="BF960" s="181">
        <f>IF(N960="snížená",J960,0)</f>
        <v>0</v>
      </c>
      <c r="BG960" s="181">
        <f>IF(N960="zákl. přenesená",J960,0)</f>
        <v>0</v>
      </c>
      <c r="BH960" s="181">
        <f>IF(N960="sníž. přenesená",J960,0)</f>
        <v>0</v>
      </c>
      <c r="BI960" s="181">
        <f>IF(N960="nulová",J960,0)</f>
        <v>0</v>
      </c>
      <c r="BJ960" s="17" t="s">
        <v>77</v>
      </c>
      <c r="BK960" s="181">
        <f>ROUND(I960*H960,2)</f>
        <v>0</v>
      </c>
      <c r="BL960" s="17" t="s">
        <v>205</v>
      </c>
      <c r="BM960" s="17" t="s">
        <v>1304</v>
      </c>
    </row>
    <row r="961" spans="2:65" s="10" customFormat="1" ht="22.9" customHeight="1">
      <c r="B961" s="154"/>
      <c r="C961" s="155"/>
      <c r="D961" s="156" t="s">
        <v>71</v>
      </c>
      <c r="E961" s="168" t="s">
        <v>1305</v>
      </c>
      <c r="F961" s="168" t="s">
        <v>1306</v>
      </c>
      <c r="G961" s="155"/>
      <c r="H961" s="155"/>
      <c r="I961" s="158"/>
      <c r="J961" s="169">
        <f>BK961</f>
        <v>0</v>
      </c>
      <c r="K961" s="155"/>
      <c r="L961" s="160"/>
      <c r="M961" s="161"/>
      <c r="N961" s="162"/>
      <c r="O961" s="162"/>
      <c r="P961" s="163">
        <f>SUM(P962:P969)</f>
        <v>0</v>
      </c>
      <c r="Q961" s="162"/>
      <c r="R961" s="163">
        <f>SUM(R962:R969)</f>
        <v>1.25E-3</v>
      </c>
      <c r="S961" s="162"/>
      <c r="T961" s="164">
        <f>SUM(T962:T969)</f>
        <v>0</v>
      </c>
      <c r="AR961" s="165" t="s">
        <v>81</v>
      </c>
      <c r="AT961" s="166" t="s">
        <v>71</v>
      </c>
      <c r="AU961" s="166" t="s">
        <v>77</v>
      </c>
      <c r="AY961" s="165" t="s">
        <v>124</v>
      </c>
      <c r="BK961" s="167">
        <f>SUM(BK962:BK969)</f>
        <v>0</v>
      </c>
    </row>
    <row r="962" spans="2:65" s="1" customFormat="1" ht="16.5" customHeight="1">
      <c r="B962" s="34"/>
      <c r="C962" s="170" t="s">
        <v>1307</v>
      </c>
      <c r="D962" s="170" t="s">
        <v>126</v>
      </c>
      <c r="E962" s="171" t="s">
        <v>1308</v>
      </c>
      <c r="F962" s="172" t="s">
        <v>1309</v>
      </c>
      <c r="G962" s="173" t="s">
        <v>335</v>
      </c>
      <c r="H962" s="174">
        <v>1</v>
      </c>
      <c r="I962" s="175"/>
      <c r="J962" s="176">
        <f>ROUND(I962*H962,2)</f>
        <v>0</v>
      </c>
      <c r="K962" s="172" t="s">
        <v>130</v>
      </c>
      <c r="L962" s="38"/>
      <c r="M962" s="177" t="s">
        <v>19</v>
      </c>
      <c r="N962" s="178" t="s">
        <v>43</v>
      </c>
      <c r="O962" s="60"/>
      <c r="P962" s="179">
        <f>O962*H962</f>
        <v>0</v>
      </c>
      <c r="Q962" s="179">
        <v>2.0000000000000001E-4</v>
      </c>
      <c r="R962" s="179">
        <f>Q962*H962</f>
        <v>2.0000000000000001E-4</v>
      </c>
      <c r="S962" s="179">
        <v>0</v>
      </c>
      <c r="T962" s="180">
        <f>S962*H962</f>
        <v>0</v>
      </c>
      <c r="AR962" s="17" t="s">
        <v>205</v>
      </c>
      <c r="AT962" s="17" t="s">
        <v>126</v>
      </c>
      <c r="AU962" s="17" t="s">
        <v>81</v>
      </c>
      <c r="AY962" s="17" t="s">
        <v>124</v>
      </c>
      <c r="BE962" s="181">
        <f>IF(N962="základní",J962,0)</f>
        <v>0</v>
      </c>
      <c r="BF962" s="181">
        <f>IF(N962="snížená",J962,0)</f>
        <v>0</v>
      </c>
      <c r="BG962" s="181">
        <f>IF(N962="zákl. přenesená",J962,0)</f>
        <v>0</v>
      </c>
      <c r="BH962" s="181">
        <f>IF(N962="sníž. přenesená",J962,0)</f>
        <v>0</v>
      </c>
      <c r="BI962" s="181">
        <f>IF(N962="nulová",J962,0)</f>
        <v>0</v>
      </c>
      <c r="BJ962" s="17" t="s">
        <v>77</v>
      </c>
      <c r="BK962" s="181">
        <f>ROUND(I962*H962,2)</f>
        <v>0</v>
      </c>
      <c r="BL962" s="17" t="s">
        <v>205</v>
      </c>
      <c r="BM962" s="17" t="s">
        <v>1310</v>
      </c>
    </row>
    <row r="963" spans="2:65" s="11" customFormat="1" ht="11.25">
      <c r="B963" s="182"/>
      <c r="C963" s="183"/>
      <c r="D963" s="184" t="s">
        <v>133</v>
      </c>
      <c r="E963" s="185" t="s">
        <v>19</v>
      </c>
      <c r="F963" s="186" t="s">
        <v>77</v>
      </c>
      <c r="G963" s="183"/>
      <c r="H963" s="187">
        <v>1</v>
      </c>
      <c r="I963" s="188"/>
      <c r="J963" s="183"/>
      <c r="K963" s="183"/>
      <c r="L963" s="189"/>
      <c r="M963" s="190"/>
      <c r="N963" s="191"/>
      <c r="O963" s="191"/>
      <c r="P963" s="191"/>
      <c r="Q963" s="191"/>
      <c r="R963" s="191"/>
      <c r="S963" s="191"/>
      <c r="T963" s="192"/>
      <c r="AT963" s="193" t="s">
        <v>133</v>
      </c>
      <c r="AU963" s="193" t="s">
        <v>81</v>
      </c>
      <c r="AV963" s="11" t="s">
        <v>81</v>
      </c>
      <c r="AW963" s="11" t="s">
        <v>33</v>
      </c>
      <c r="AX963" s="11" t="s">
        <v>77</v>
      </c>
      <c r="AY963" s="193" t="s">
        <v>124</v>
      </c>
    </row>
    <row r="964" spans="2:65" s="1" customFormat="1" ht="16.5" customHeight="1">
      <c r="B964" s="34"/>
      <c r="C964" s="170" t="s">
        <v>1311</v>
      </c>
      <c r="D964" s="170" t="s">
        <v>126</v>
      </c>
      <c r="E964" s="171" t="s">
        <v>1312</v>
      </c>
      <c r="F964" s="172" t="s">
        <v>1313</v>
      </c>
      <c r="G964" s="173" t="s">
        <v>335</v>
      </c>
      <c r="H964" s="174">
        <v>3</v>
      </c>
      <c r="I964" s="175"/>
      <c r="J964" s="176">
        <f>ROUND(I964*H964,2)</f>
        <v>0</v>
      </c>
      <c r="K964" s="172" t="s">
        <v>130</v>
      </c>
      <c r="L964" s="38"/>
      <c r="M964" s="177" t="s">
        <v>19</v>
      </c>
      <c r="N964" s="178" t="s">
        <v>43</v>
      </c>
      <c r="O964" s="60"/>
      <c r="P964" s="179">
        <f>O964*H964</f>
        <v>0</v>
      </c>
      <c r="Q964" s="179">
        <v>3.5E-4</v>
      </c>
      <c r="R964" s="179">
        <f>Q964*H964</f>
        <v>1.0499999999999999E-3</v>
      </c>
      <c r="S964" s="179">
        <v>0</v>
      </c>
      <c r="T964" s="180">
        <f>S964*H964</f>
        <v>0</v>
      </c>
      <c r="AR964" s="17" t="s">
        <v>205</v>
      </c>
      <c r="AT964" s="17" t="s">
        <v>126</v>
      </c>
      <c r="AU964" s="17" t="s">
        <v>81</v>
      </c>
      <c r="AY964" s="17" t="s">
        <v>124</v>
      </c>
      <c r="BE964" s="181">
        <f>IF(N964="základní",J964,0)</f>
        <v>0</v>
      </c>
      <c r="BF964" s="181">
        <f>IF(N964="snížená",J964,0)</f>
        <v>0</v>
      </c>
      <c r="BG964" s="181">
        <f>IF(N964="zákl. přenesená",J964,0)</f>
        <v>0</v>
      </c>
      <c r="BH964" s="181">
        <f>IF(N964="sníž. přenesená",J964,0)</f>
        <v>0</v>
      </c>
      <c r="BI964" s="181">
        <f>IF(N964="nulová",J964,0)</f>
        <v>0</v>
      </c>
      <c r="BJ964" s="17" t="s">
        <v>77</v>
      </c>
      <c r="BK964" s="181">
        <f>ROUND(I964*H964,2)</f>
        <v>0</v>
      </c>
      <c r="BL964" s="17" t="s">
        <v>205</v>
      </c>
      <c r="BM964" s="17" t="s">
        <v>1314</v>
      </c>
    </row>
    <row r="965" spans="2:65" s="11" customFormat="1" ht="11.25">
      <c r="B965" s="182"/>
      <c r="C965" s="183"/>
      <c r="D965" s="184" t="s">
        <v>133</v>
      </c>
      <c r="E965" s="185" t="s">
        <v>19</v>
      </c>
      <c r="F965" s="186" t="s">
        <v>139</v>
      </c>
      <c r="G965" s="183"/>
      <c r="H965" s="187">
        <v>3</v>
      </c>
      <c r="I965" s="188"/>
      <c r="J965" s="183"/>
      <c r="K965" s="183"/>
      <c r="L965" s="189"/>
      <c r="M965" s="190"/>
      <c r="N965" s="191"/>
      <c r="O965" s="191"/>
      <c r="P965" s="191"/>
      <c r="Q965" s="191"/>
      <c r="R965" s="191"/>
      <c r="S965" s="191"/>
      <c r="T965" s="192"/>
      <c r="AT965" s="193" t="s">
        <v>133</v>
      </c>
      <c r="AU965" s="193" t="s">
        <v>81</v>
      </c>
      <c r="AV965" s="11" t="s">
        <v>81</v>
      </c>
      <c r="AW965" s="11" t="s">
        <v>33</v>
      </c>
      <c r="AX965" s="11" t="s">
        <v>77</v>
      </c>
      <c r="AY965" s="193" t="s">
        <v>124</v>
      </c>
    </row>
    <row r="966" spans="2:65" s="1" customFormat="1" ht="16.5" customHeight="1">
      <c r="B966" s="34"/>
      <c r="C966" s="170" t="s">
        <v>1315</v>
      </c>
      <c r="D966" s="170" t="s">
        <v>126</v>
      </c>
      <c r="E966" s="171" t="s">
        <v>1316</v>
      </c>
      <c r="F966" s="172" t="s">
        <v>1317</v>
      </c>
      <c r="G966" s="173" t="s">
        <v>335</v>
      </c>
      <c r="H966" s="174">
        <v>4</v>
      </c>
      <c r="I966" s="175"/>
      <c r="J966" s="176">
        <f>ROUND(I966*H966,2)</f>
        <v>0</v>
      </c>
      <c r="K966" s="172" t="s">
        <v>340</v>
      </c>
      <c r="L966" s="38"/>
      <c r="M966" s="177" t="s">
        <v>19</v>
      </c>
      <c r="N966" s="178" t="s">
        <v>43</v>
      </c>
      <c r="O966" s="60"/>
      <c r="P966" s="179">
        <f>O966*H966</f>
        <v>0</v>
      </c>
      <c r="Q966" s="179">
        <v>0</v>
      </c>
      <c r="R966" s="179">
        <f>Q966*H966</f>
        <v>0</v>
      </c>
      <c r="S966" s="179">
        <v>0</v>
      </c>
      <c r="T966" s="180">
        <f>S966*H966</f>
        <v>0</v>
      </c>
      <c r="AR966" s="17" t="s">
        <v>205</v>
      </c>
      <c r="AT966" s="17" t="s">
        <v>126</v>
      </c>
      <c r="AU966" s="17" t="s">
        <v>81</v>
      </c>
      <c r="AY966" s="17" t="s">
        <v>124</v>
      </c>
      <c r="BE966" s="181">
        <f>IF(N966="základní",J966,0)</f>
        <v>0</v>
      </c>
      <c r="BF966" s="181">
        <f>IF(N966="snížená",J966,0)</f>
        <v>0</v>
      </c>
      <c r="BG966" s="181">
        <f>IF(N966="zákl. přenesená",J966,0)</f>
        <v>0</v>
      </c>
      <c r="BH966" s="181">
        <f>IF(N966="sníž. přenesená",J966,0)</f>
        <v>0</v>
      </c>
      <c r="BI966" s="181">
        <f>IF(N966="nulová",J966,0)</f>
        <v>0</v>
      </c>
      <c r="BJ966" s="17" t="s">
        <v>77</v>
      </c>
      <c r="BK966" s="181">
        <f>ROUND(I966*H966,2)</f>
        <v>0</v>
      </c>
      <c r="BL966" s="17" t="s">
        <v>205</v>
      </c>
      <c r="BM966" s="17" t="s">
        <v>1318</v>
      </c>
    </row>
    <row r="967" spans="2:65" s="13" customFormat="1" ht="11.25">
      <c r="B967" s="215"/>
      <c r="C967" s="216"/>
      <c r="D967" s="184" t="s">
        <v>133</v>
      </c>
      <c r="E967" s="217" t="s">
        <v>19</v>
      </c>
      <c r="F967" s="218" t="s">
        <v>1317</v>
      </c>
      <c r="G967" s="216"/>
      <c r="H967" s="217" t="s">
        <v>19</v>
      </c>
      <c r="I967" s="219"/>
      <c r="J967" s="216"/>
      <c r="K967" s="216"/>
      <c r="L967" s="220"/>
      <c r="M967" s="221"/>
      <c r="N967" s="222"/>
      <c r="O967" s="222"/>
      <c r="P967" s="222"/>
      <c r="Q967" s="222"/>
      <c r="R967" s="222"/>
      <c r="S967" s="222"/>
      <c r="T967" s="223"/>
      <c r="AT967" s="224" t="s">
        <v>133</v>
      </c>
      <c r="AU967" s="224" t="s">
        <v>81</v>
      </c>
      <c r="AV967" s="13" t="s">
        <v>77</v>
      </c>
      <c r="AW967" s="13" t="s">
        <v>33</v>
      </c>
      <c r="AX967" s="13" t="s">
        <v>72</v>
      </c>
      <c r="AY967" s="224" t="s">
        <v>124</v>
      </c>
    </row>
    <row r="968" spans="2:65" s="13" customFormat="1" ht="11.25">
      <c r="B968" s="215"/>
      <c r="C968" s="216"/>
      <c r="D968" s="184" t="s">
        <v>133</v>
      </c>
      <c r="E968" s="217" t="s">
        <v>19</v>
      </c>
      <c r="F968" s="218" t="s">
        <v>1319</v>
      </c>
      <c r="G968" s="216"/>
      <c r="H968" s="217" t="s">
        <v>19</v>
      </c>
      <c r="I968" s="219"/>
      <c r="J968" s="216"/>
      <c r="K968" s="216"/>
      <c r="L968" s="220"/>
      <c r="M968" s="221"/>
      <c r="N968" s="222"/>
      <c r="O968" s="222"/>
      <c r="P968" s="222"/>
      <c r="Q968" s="222"/>
      <c r="R968" s="222"/>
      <c r="S968" s="222"/>
      <c r="T968" s="223"/>
      <c r="AT968" s="224" t="s">
        <v>133</v>
      </c>
      <c r="AU968" s="224" t="s">
        <v>81</v>
      </c>
      <c r="AV968" s="13" t="s">
        <v>77</v>
      </c>
      <c r="AW968" s="13" t="s">
        <v>33</v>
      </c>
      <c r="AX968" s="13" t="s">
        <v>72</v>
      </c>
      <c r="AY968" s="224" t="s">
        <v>124</v>
      </c>
    </row>
    <row r="969" spans="2:65" s="11" customFormat="1" ht="11.25">
      <c r="B969" s="182"/>
      <c r="C969" s="183"/>
      <c r="D969" s="184" t="s">
        <v>133</v>
      </c>
      <c r="E969" s="185" t="s">
        <v>19</v>
      </c>
      <c r="F969" s="186" t="s">
        <v>131</v>
      </c>
      <c r="G969" s="183"/>
      <c r="H969" s="187">
        <v>4</v>
      </c>
      <c r="I969" s="188"/>
      <c r="J969" s="183"/>
      <c r="K969" s="183"/>
      <c r="L969" s="189"/>
      <c r="M969" s="190"/>
      <c r="N969" s="191"/>
      <c r="O969" s="191"/>
      <c r="P969" s="191"/>
      <c r="Q969" s="191"/>
      <c r="R969" s="191"/>
      <c r="S969" s="191"/>
      <c r="T969" s="192"/>
      <c r="AT969" s="193" t="s">
        <v>133</v>
      </c>
      <c r="AU969" s="193" t="s">
        <v>81</v>
      </c>
      <c r="AV969" s="11" t="s">
        <v>81</v>
      </c>
      <c r="AW969" s="11" t="s">
        <v>33</v>
      </c>
      <c r="AX969" s="11" t="s">
        <v>77</v>
      </c>
      <c r="AY969" s="193" t="s">
        <v>124</v>
      </c>
    </row>
    <row r="970" spans="2:65" s="10" customFormat="1" ht="25.9" customHeight="1">
      <c r="B970" s="154"/>
      <c r="C970" s="155"/>
      <c r="D970" s="156" t="s">
        <v>71</v>
      </c>
      <c r="E970" s="157" t="s">
        <v>1320</v>
      </c>
      <c r="F970" s="157" t="s">
        <v>1321</v>
      </c>
      <c r="G970" s="155"/>
      <c r="H970" s="155"/>
      <c r="I970" s="158"/>
      <c r="J970" s="159">
        <f>BK970</f>
        <v>0</v>
      </c>
      <c r="K970" s="155"/>
      <c r="L970" s="160"/>
      <c r="M970" s="161"/>
      <c r="N970" s="162"/>
      <c r="O970" s="162"/>
      <c r="P970" s="163">
        <f>P971+SUM(P972:P974)</f>
        <v>0</v>
      </c>
      <c r="Q970" s="162"/>
      <c r="R970" s="163">
        <f>R971+SUM(R972:R974)</f>
        <v>0</v>
      </c>
      <c r="S970" s="162"/>
      <c r="T970" s="164">
        <f>T971+SUM(T972:T974)</f>
        <v>0</v>
      </c>
      <c r="AR970" s="165" t="s">
        <v>131</v>
      </c>
      <c r="AT970" s="166" t="s">
        <v>71</v>
      </c>
      <c r="AU970" s="166" t="s">
        <v>72</v>
      </c>
      <c r="AY970" s="165" t="s">
        <v>124</v>
      </c>
      <c r="BK970" s="167">
        <f>BK971+SUM(BK972:BK974)</f>
        <v>0</v>
      </c>
    </row>
    <row r="971" spans="2:65" s="1" customFormat="1" ht="16.5" customHeight="1">
      <c r="B971" s="34"/>
      <c r="C971" s="170" t="s">
        <v>1322</v>
      </c>
      <c r="D971" s="170" t="s">
        <v>126</v>
      </c>
      <c r="E971" s="171" t="s">
        <v>1323</v>
      </c>
      <c r="F971" s="172" t="s">
        <v>1324</v>
      </c>
      <c r="G971" s="173" t="s">
        <v>259</v>
      </c>
      <c r="H971" s="174">
        <v>200</v>
      </c>
      <c r="I971" s="175"/>
      <c r="J971" s="176">
        <f>ROUND(I971*H971,2)</f>
        <v>0</v>
      </c>
      <c r="K971" s="172" t="s">
        <v>340</v>
      </c>
      <c r="L971" s="38"/>
      <c r="M971" s="177" t="s">
        <v>19</v>
      </c>
      <c r="N971" s="178" t="s">
        <v>43</v>
      </c>
      <c r="O971" s="60"/>
      <c r="P971" s="179">
        <f>O971*H971</f>
        <v>0</v>
      </c>
      <c r="Q971" s="179">
        <v>0</v>
      </c>
      <c r="R971" s="179">
        <f>Q971*H971</f>
        <v>0</v>
      </c>
      <c r="S971" s="179">
        <v>0</v>
      </c>
      <c r="T971" s="180">
        <f>S971*H971</f>
        <v>0</v>
      </c>
      <c r="AR971" s="17" t="s">
        <v>1325</v>
      </c>
      <c r="AT971" s="17" t="s">
        <v>126</v>
      </c>
      <c r="AU971" s="17" t="s">
        <v>77</v>
      </c>
      <c r="AY971" s="17" t="s">
        <v>124</v>
      </c>
      <c r="BE971" s="181">
        <f>IF(N971="základní",J971,0)</f>
        <v>0</v>
      </c>
      <c r="BF971" s="181">
        <f>IF(N971="snížená",J971,0)</f>
        <v>0</v>
      </c>
      <c r="BG971" s="181">
        <f>IF(N971="zákl. přenesená",J971,0)</f>
        <v>0</v>
      </c>
      <c r="BH971" s="181">
        <f>IF(N971="sníž. přenesená",J971,0)</f>
        <v>0</v>
      </c>
      <c r="BI971" s="181">
        <f>IF(N971="nulová",J971,0)</f>
        <v>0</v>
      </c>
      <c r="BJ971" s="17" t="s">
        <v>77</v>
      </c>
      <c r="BK971" s="181">
        <f>ROUND(I971*H971,2)</f>
        <v>0</v>
      </c>
      <c r="BL971" s="17" t="s">
        <v>1325</v>
      </c>
      <c r="BM971" s="17" t="s">
        <v>1326</v>
      </c>
    </row>
    <row r="972" spans="2:65" s="1" customFormat="1" ht="16.5" customHeight="1">
      <c r="B972" s="34"/>
      <c r="C972" s="170" t="s">
        <v>1327</v>
      </c>
      <c r="D972" s="170" t="s">
        <v>126</v>
      </c>
      <c r="E972" s="171" t="s">
        <v>1328</v>
      </c>
      <c r="F972" s="172" t="s">
        <v>1329</v>
      </c>
      <c r="G972" s="173" t="s">
        <v>335</v>
      </c>
      <c r="H972" s="174">
        <v>5</v>
      </c>
      <c r="I972" s="175"/>
      <c r="J972" s="176">
        <f>ROUND(I972*H972,2)</f>
        <v>0</v>
      </c>
      <c r="K972" s="172" t="s">
        <v>340</v>
      </c>
      <c r="L972" s="38"/>
      <c r="M972" s="177" t="s">
        <v>19</v>
      </c>
      <c r="N972" s="178" t="s">
        <v>43</v>
      </c>
      <c r="O972" s="60"/>
      <c r="P972" s="179">
        <f>O972*H972</f>
        <v>0</v>
      </c>
      <c r="Q972" s="179">
        <v>0</v>
      </c>
      <c r="R972" s="179">
        <f>Q972*H972</f>
        <v>0</v>
      </c>
      <c r="S972" s="179">
        <v>0</v>
      </c>
      <c r="T972" s="180">
        <f>S972*H972</f>
        <v>0</v>
      </c>
      <c r="AR972" s="17" t="s">
        <v>1325</v>
      </c>
      <c r="AT972" s="17" t="s">
        <v>126</v>
      </c>
      <c r="AU972" s="17" t="s">
        <v>77</v>
      </c>
      <c r="AY972" s="17" t="s">
        <v>124</v>
      </c>
      <c r="BE972" s="181">
        <f>IF(N972="základní",J972,0)</f>
        <v>0</v>
      </c>
      <c r="BF972" s="181">
        <f>IF(N972="snížená",J972,0)</f>
        <v>0</v>
      </c>
      <c r="BG972" s="181">
        <f>IF(N972="zákl. přenesená",J972,0)</f>
        <v>0</v>
      </c>
      <c r="BH972" s="181">
        <f>IF(N972="sníž. přenesená",J972,0)</f>
        <v>0</v>
      </c>
      <c r="BI972" s="181">
        <f>IF(N972="nulová",J972,0)</f>
        <v>0</v>
      </c>
      <c r="BJ972" s="17" t="s">
        <v>77</v>
      </c>
      <c r="BK972" s="181">
        <f>ROUND(I972*H972,2)</f>
        <v>0</v>
      </c>
      <c r="BL972" s="17" t="s">
        <v>1325</v>
      </c>
      <c r="BM972" s="17" t="s">
        <v>1330</v>
      </c>
    </row>
    <row r="973" spans="2:65" s="11" customFormat="1" ht="11.25">
      <c r="B973" s="182"/>
      <c r="C973" s="183"/>
      <c r="D973" s="184" t="s">
        <v>133</v>
      </c>
      <c r="E973" s="185" t="s">
        <v>19</v>
      </c>
      <c r="F973" s="186" t="s">
        <v>152</v>
      </c>
      <c r="G973" s="183"/>
      <c r="H973" s="187">
        <v>5</v>
      </c>
      <c r="I973" s="188"/>
      <c r="J973" s="183"/>
      <c r="K973" s="183"/>
      <c r="L973" s="189"/>
      <c r="M973" s="190"/>
      <c r="N973" s="191"/>
      <c r="O973" s="191"/>
      <c r="P973" s="191"/>
      <c r="Q973" s="191"/>
      <c r="R973" s="191"/>
      <c r="S973" s="191"/>
      <c r="T973" s="192"/>
      <c r="AT973" s="193" t="s">
        <v>133</v>
      </c>
      <c r="AU973" s="193" t="s">
        <v>77</v>
      </c>
      <c r="AV973" s="11" t="s">
        <v>81</v>
      </c>
      <c r="AW973" s="11" t="s">
        <v>33</v>
      </c>
      <c r="AX973" s="11" t="s">
        <v>77</v>
      </c>
      <c r="AY973" s="193" t="s">
        <v>124</v>
      </c>
    </row>
    <row r="974" spans="2:65" s="10" customFormat="1" ht="22.9" customHeight="1">
      <c r="B974" s="154"/>
      <c r="C974" s="155"/>
      <c r="D974" s="156" t="s">
        <v>71</v>
      </c>
      <c r="E974" s="168" t="s">
        <v>1331</v>
      </c>
      <c r="F974" s="168" t="s">
        <v>1332</v>
      </c>
      <c r="G974" s="155"/>
      <c r="H974" s="155"/>
      <c r="I974" s="158"/>
      <c r="J974" s="169">
        <f>BK974</f>
        <v>0</v>
      </c>
      <c r="K974" s="155"/>
      <c r="L974" s="160"/>
      <c r="M974" s="161"/>
      <c r="N974" s="162"/>
      <c r="O974" s="162"/>
      <c r="P974" s="163">
        <f>SUM(P975:P978)</f>
        <v>0</v>
      </c>
      <c r="Q974" s="162"/>
      <c r="R974" s="163">
        <f>SUM(R975:R978)</f>
        <v>0</v>
      </c>
      <c r="S974" s="162"/>
      <c r="T974" s="164">
        <f>SUM(T975:T978)</f>
        <v>0</v>
      </c>
      <c r="AR974" s="165" t="s">
        <v>131</v>
      </c>
      <c r="AT974" s="166" t="s">
        <v>71</v>
      </c>
      <c r="AU974" s="166" t="s">
        <v>77</v>
      </c>
      <c r="AY974" s="165" t="s">
        <v>124</v>
      </c>
      <c r="BK974" s="167">
        <f>SUM(BK975:BK978)</f>
        <v>0</v>
      </c>
    </row>
    <row r="975" spans="2:65" s="1" customFormat="1" ht="16.5" customHeight="1">
      <c r="B975" s="34"/>
      <c r="C975" s="170" t="s">
        <v>1333</v>
      </c>
      <c r="D975" s="170" t="s">
        <v>126</v>
      </c>
      <c r="E975" s="171" t="s">
        <v>1334</v>
      </c>
      <c r="F975" s="172" t="s">
        <v>1335</v>
      </c>
      <c r="G975" s="173" t="s">
        <v>335</v>
      </c>
      <c r="H975" s="174">
        <v>73</v>
      </c>
      <c r="I975" s="175"/>
      <c r="J975" s="176">
        <f>ROUND(I975*H975,2)</f>
        <v>0</v>
      </c>
      <c r="K975" s="172" t="s">
        <v>340</v>
      </c>
      <c r="L975" s="38"/>
      <c r="M975" s="177" t="s">
        <v>19</v>
      </c>
      <c r="N975" s="178" t="s">
        <v>43</v>
      </c>
      <c r="O975" s="60"/>
      <c r="P975" s="179">
        <f>O975*H975</f>
        <v>0</v>
      </c>
      <c r="Q975" s="179">
        <v>0</v>
      </c>
      <c r="R975" s="179">
        <f>Q975*H975</f>
        <v>0</v>
      </c>
      <c r="S975" s="179">
        <v>0</v>
      </c>
      <c r="T975" s="180">
        <f>S975*H975</f>
        <v>0</v>
      </c>
      <c r="AR975" s="17" t="s">
        <v>1325</v>
      </c>
      <c r="AT975" s="17" t="s">
        <v>126</v>
      </c>
      <c r="AU975" s="17" t="s">
        <v>81</v>
      </c>
      <c r="AY975" s="17" t="s">
        <v>124</v>
      </c>
      <c r="BE975" s="181">
        <f>IF(N975="základní",J975,0)</f>
        <v>0</v>
      </c>
      <c r="BF975" s="181">
        <f>IF(N975="snížená",J975,0)</f>
        <v>0</v>
      </c>
      <c r="BG975" s="181">
        <f>IF(N975="zákl. přenesená",J975,0)</f>
        <v>0</v>
      </c>
      <c r="BH975" s="181">
        <f>IF(N975="sníž. přenesená",J975,0)</f>
        <v>0</v>
      </c>
      <c r="BI975" s="181">
        <f>IF(N975="nulová",J975,0)</f>
        <v>0</v>
      </c>
      <c r="BJ975" s="17" t="s">
        <v>77</v>
      </c>
      <c r="BK975" s="181">
        <f>ROUND(I975*H975,2)</f>
        <v>0</v>
      </c>
      <c r="BL975" s="17" t="s">
        <v>1325</v>
      </c>
      <c r="BM975" s="17" t="s">
        <v>1336</v>
      </c>
    </row>
    <row r="976" spans="2:65" s="11" customFormat="1" ht="11.25">
      <c r="B976" s="182"/>
      <c r="C976" s="183"/>
      <c r="D976" s="184" t="s">
        <v>133</v>
      </c>
      <c r="E976" s="185" t="s">
        <v>19</v>
      </c>
      <c r="F976" s="186" t="s">
        <v>533</v>
      </c>
      <c r="G976" s="183"/>
      <c r="H976" s="187">
        <v>73</v>
      </c>
      <c r="I976" s="188"/>
      <c r="J976" s="183"/>
      <c r="K976" s="183"/>
      <c r="L976" s="189"/>
      <c r="M976" s="190"/>
      <c r="N976" s="191"/>
      <c r="O976" s="191"/>
      <c r="P976" s="191"/>
      <c r="Q976" s="191"/>
      <c r="R976" s="191"/>
      <c r="S976" s="191"/>
      <c r="T976" s="192"/>
      <c r="AT976" s="193" t="s">
        <v>133</v>
      </c>
      <c r="AU976" s="193" t="s">
        <v>81</v>
      </c>
      <c r="AV976" s="11" t="s">
        <v>81</v>
      </c>
      <c r="AW976" s="11" t="s">
        <v>33</v>
      </c>
      <c r="AX976" s="11" t="s">
        <v>77</v>
      </c>
      <c r="AY976" s="193" t="s">
        <v>124</v>
      </c>
    </row>
    <row r="977" spans="2:65" s="1" customFormat="1" ht="22.5" customHeight="1">
      <c r="B977" s="34"/>
      <c r="C977" s="170" t="s">
        <v>1337</v>
      </c>
      <c r="D977" s="170" t="s">
        <v>126</v>
      </c>
      <c r="E977" s="171" t="s">
        <v>1338</v>
      </c>
      <c r="F977" s="172" t="s">
        <v>1339</v>
      </c>
      <c r="G977" s="173" t="s">
        <v>335</v>
      </c>
      <c r="H977" s="174">
        <v>7</v>
      </c>
      <c r="I977" s="175"/>
      <c r="J977" s="176">
        <f>ROUND(I977*H977,2)</f>
        <v>0</v>
      </c>
      <c r="K977" s="172" t="s">
        <v>340</v>
      </c>
      <c r="L977" s="38"/>
      <c r="M977" s="177" t="s">
        <v>19</v>
      </c>
      <c r="N977" s="178" t="s">
        <v>43</v>
      </c>
      <c r="O977" s="60"/>
      <c r="P977" s="179">
        <f>O977*H977</f>
        <v>0</v>
      </c>
      <c r="Q977" s="179">
        <v>0</v>
      </c>
      <c r="R977" s="179">
        <f>Q977*H977</f>
        <v>0</v>
      </c>
      <c r="S977" s="179">
        <v>0</v>
      </c>
      <c r="T977" s="180">
        <f>S977*H977</f>
        <v>0</v>
      </c>
      <c r="AR977" s="17" t="s">
        <v>1325</v>
      </c>
      <c r="AT977" s="17" t="s">
        <v>126</v>
      </c>
      <c r="AU977" s="17" t="s">
        <v>81</v>
      </c>
      <c r="AY977" s="17" t="s">
        <v>124</v>
      </c>
      <c r="BE977" s="181">
        <f>IF(N977="základní",J977,0)</f>
        <v>0</v>
      </c>
      <c r="BF977" s="181">
        <f>IF(N977="snížená",J977,0)</f>
        <v>0</v>
      </c>
      <c r="BG977" s="181">
        <f>IF(N977="zákl. přenesená",J977,0)</f>
        <v>0</v>
      </c>
      <c r="BH977" s="181">
        <f>IF(N977="sníž. přenesená",J977,0)</f>
        <v>0</v>
      </c>
      <c r="BI977" s="181">
        <f>IF(N977="nulová",J977,0)</f>
        <v>0</v>
      </c>
      <c r="BJ977" s="17" t="s">
        <v>77</v>
      </c>
      <c r="BK977" s="181">
        <f>ROUND(I977*H977,2)</f>
        <v>0</v>
      </c>
      <c r="BL977" s="17" t="s">
        <v>1325</v>
      </c>
      <c r="BM977" s="17" t="s">
        <v>1340</v>
      </c>
    </row>
    <row r="978" spans="2:65" s="11" customFormat="1" ht="11.25">
      <c r="B978" s="182"/>
      <c r="C978" s="183"/>
      <c r="D978" s="184" t="s">
        <v>133</v>
      </c>
      <c r="E978" s="185" t="s">
        <v>19</v>
      </c>
      <c r="F978" s="186" t="s">
        <v>138</v>
      </c>
      <c r="G978" s="183"/>
      <c r="H978" s="187">
        <v>7</v>
      </c>
      <c r="I978" s="188"/>
      <c r="J978" s="183"/>
      <c r="K978" s="183"/>
      <c r="L978" s="189"/>
      <c r="M978" s="190"/>
      <c r="N978" s="191"/>
      <c r="O978" s="191"/>
      <c r="P978" s="191"/>
      <c r="Q978" s="191"/>
      <c r="R978" s="191"/>
      <c r="S978" s="191"/>
      <c r="T978" s="192"/>
      <c r="AT978" s="193" t="s">
        <v>133</v>
      </c>
      <c r="AU978" s="193" t="s">
        <v>81</v>
      </c>
      <c r="AV978" s="11" t="s">
        <v>81</v>
      </c>
      <c r="AW978" s="11" t="s">
        <v>33</v>
      </c>
      <c r="AX978" s="11" t="s">
        <v>77</v>
      </c>
      <c r="AY978" s="193" t="s">
        <v>124</v>
      </c>
    </row>
    <row r="979" spans="2:65" s="10" customFormat="1" ht="25.9" customHeight="1">
      <c r="B979" s="154"/>
      <c r="C979" s="155"/>
      <c r="D979" s="156" t="s">
        <v>71</v>
      </c>
      <c r="E979" s="157" t="s">
        <v>1341</v>
      </c>
      <c r="F979" s="157" t="s">
        <v>1342</v>
      </c>
      <c r="G979" s="155"/>
      <c r="H979" s="155"/>
      <c r="I979" s="158"/>
      <c r="J979" s="159">
        <f>BK979</f>
        <v>0</v>
      </c>
      <c r="K979" s="155"/>
      <c r="L979" s="160"/>
      <c r="M979" s="161"/>
      <c r="N979" s="162"/>
      <c r="O979" s="162"/>
      <c r="P979" s="163">
        <f>SUM(P980:P990)</f>
        <v>0</v>
      </c>
      <c r="Q979" s="162"/>
      <c r="R979" s="163">
        <f>SUM(R980:R990)</f>
        <v>0</v>
      </c>
      <c r="S979" s="162"/>
      <c r="T979" s="164">
        <f>SUM(T980:T990)</f>
        <v>0</v>
      </c>
      <c r="AR979" s="165" t="s">
        <v>131</v>
      </c>
      <c r="AT979" s="166" t="s">
        <v>71</v>
      </c>
      <c r="AU979" s="166" t="s">
        <v>72</v>
      </c>
      <c r="AY979" s="165" t="s">
        <v>124</v>
      </c>
      <c r="BK979" s="167">
        <f>SUM(BK980:BK990)</f>
        <v>0</v>
      </c>
    </row>
    <row r="980" spans="2:65" s="1" customFormat="1" ht="16.5" customHeight="1">
      <c r="B980" s="34"/>
      <c r="C980" s="170" t="s">
        <v>1343</v>
      </c>
      <c r="D980" s="170" t="s">
        <v>126</v>
      </c>
      <c r="E980" s="171" t="s">
        <v>1344</v>
      </c>
      <c r="F980" s="172" t="s">
        <v>1345</v>
      </c>
      <c r="G980" s="173" t="s">
        <v>1346</v>
      </c>
      <c r="H980" s="174">
        <v>8</v>
      </c>
      <c r="I980" s="175"/>
      <c r="J980" s="176">
        <f>ROUND(I980*H980,2)</f>
        <v>0</v>
      </c>
      <c r="K980" s="172" t="s">
        <v>340</v>
      </c>
      <c r="L980" s="38"/>
      <c r="M980" s="177" t="s">
        <v>19</v>
      </c>
      <c r="N980" s="178" t="s">
        <v>43</v>
      </c>
      <c r="O980" s="60"/>
      <c r="P980" s="179">
        <f>O980*H980</f>
        <v>0</v>
      </c>
      <c r="Q980" s="179">
        <v>0</v>
      </c>
      <c r="R980" s="179">
        <f>Q980*H980</f>
        <v>0</v>
      </c>
      <c r="S980" s="179">
        <v>0</v>
      </c>
      <c r="T980" s="180">
        <f>S980*H980</f>
        <v>0</v>
      </c>
      <c r="AR980" s="17" t="s">
        <v>1325</v>
      </c>
      <c r="AT980" s="17" t="s">
        <v>126</v>
      </c>
      <c r="AU980" s="17" t="s">
        <v>77</v>
      </c>
      <c r="AY980" s="17" t="s">
        <v>124</v>
      </c>
      <c r="BE980" s="181">
        <f>IF(N980="základní",J980,0)</f>
        <v>0</v>
      </c>
      <c r="BF980" s="181">
        <f>IF(N980="snížená",J980,0)</f>
        <v>0</v>
      </c>
      <c r="BG980" s="181">
        <f>IF(N980="zákl. přenesená",J980,0)</f>
        <v>0</v>
      </c>
      <c r="BH980" s="181">
        <f>IF(N980="sníž. přenesená",J980,0)</f>
        <v>0</v>
      </c>
      <c r="BI980" s="181">
        <f>IF(N980="nulová",J980,0)</f>
        <v>0</v>
      </c>
      <c r="BJ980" s="17" t="s">
        <v>77</v>
      </c>
      <c r="BK980" s="181">
        <f>ROUND(I980*H980,2)</f>
        <v>0</v>
      </c>
      <c r="BL980" s="17" t="s">
        <v>1325</v>
      </c>
      <c r="BM980" s="17" t="s">
        <v>1347</v>
      </c>
    </row>
    <row r="981" spans="2:65" s="13" customFormat="1" ht="11.25">
      <c r="B981" s="215"/>
      <c r="C981" s="216"/>
      <c r="D981" s="184" t="s">
        <v>133</v>
      </c>
      <c r="E981" s="217" t="s">
        <v>19</v>
      </c>
      <c r="F981" s="218" t="s">
        <v>1345</v>
      </c>
      <c r="G981" s="216"/>
      <c r="H981" s="217" t="s">
        <v>19</v>
      </c>
      <c r="I981" s="219"/>
      <c r="J981" s="216"/>
      <c r="K981" s="216"/>
      <c r="L981" s="220"/>
      <c r="M981" s="221"/>
      <c r="N981" s="222"/>
      <c r="O981" s="222"/>
      <c r="P981" s="222"/>
      <c r="Q981" s="222"/>
      <c r="R981" s="222"/>
      <c r="S981" s="222"/>
      <c r="T981" s="223"/>
      <c r="AT981" s="224" t="s">
        <v>133</v>
      </c>
      <c r="AU981" s="224" t="s">
        <v>77</v>
      </c>
      <c r="AV981" s="13" t="s">
        <v>77</v>
      </c>
      <c r="AW981" s="13" t="s">
        <v>33</v>
      </c>
      <c r="AX981" s="13" t="s">
        <v>72</v>
      </c>
      <c r="AY981" s="224" t="s">
        <v>124</v>
      </c>
    </row>
    <row r="982" spans="2:65" s="11" customFormat="1" ht="11.25">
      <c r="B982" s="182"/>
      <c r="C982" s="183"/>
      <c r="D982" s="184" t="s">
        <v>133</v>
      </c>
      <c r="E982" s="185" t="s">
        <v>19</v>
      </c>
      <c r="F982" s="186" t="s">
        <v>168</v>
      </c>
      <c r="G982" s="183"/>
      <c r="H982" s="187">
        <v>8</v>
      </c>
      <c r="I982" s="188"/>
      <c r="J982" s="183"/>
      <c r="K982" s="183"/>
      <c r="L982" s="189"/>
      <c r="M982" s="190"/>
      <c r="N982" s="191"/>
      <c r="O982" s="191"/>
      <c r="P982" s="191"/>
      <c r="Q982" s="191"/>
      <c r="R982" s="191"/>
      <c r="S982" s="191"/>
      <c r="T982" s="192"/>
      <c r="AT982" s="193" t="s">
        <v>133</v>
      </c>
      <c r="AU982" s="193" t="s">
        <v>77</v>
      </c>
      <c r="AV982" s="11" t="s">
        <v>81</v>
      </c>
      <c r="AW982" s="11" t="s">
        <v>33</v>
      </c>
      <c r="AX982" s="11" t="s">
        <v>77</v>
      </c>
      <c r="AY982" s="193" t="s">
        <v>124</v>
      </c>
    </row>
    <row r="983" spans="2:65" s="1" customFormat="1" ht="16.5" customHeight="1">
      <c r="B983" s="34"/>
      <c r="C983" s="170" t="s">
        <v>1348</v>
      </c>
      <c r="D983" s="170" t="s">
        <v>126</v>
      </c>
      <c r="E983" s="171" t="s">
        <v>1349</v>
      </c>
      <c r="F983" s="172" t="s">
        <v>1350</v>
      </c>
      <c r="G983" s="173" t="s">
        <v>1346</v>
      </c>
      <c r="H983" s="174">
        <v>8</v>
      </c>
      <c r="I983" s="175"/>
      <c r="J983" s="176">
        <f>ROUND(I983*H983,2)</f>
        <v>0</v>
      </c>
      <c r="K983" s="172" t="s">
        <v>340</v>
      </c>
      <c r="L983" s="38"/>
      <c r="M983" s="177" t="s">
        <v>19</v>
      </c>
      <c r="N983" s="178" t="s">
        <v>43</v>
      </c>
      <c r="O983" s="60"/>
      <c r="P983" s="179">
        <f>O983*H983</f>
        <v>0</v>
      </c>
      <c r="Q983" s="179">
        <v>0</v>
      </c>
      <c r="R983" s="179">
        <f>Q983*H983</f>
        <v>0</v>
      </c>
      <c r="S983" s="179">
        <v>0</v>
      </c>
      <c r="T983" s="180">
        <f>S983*H983</f>
        <v>0</v>
      </c>
      <c r="AR983" s="17" t="s">
        <v>1325</v>
      </c>
      <c r="AT983" s="17" t="s">
        <v>126</v>
      </c>
      <c r="AU983" s="17" t="s">
        <v>77</v>
      </c>
      <c r="AY983" s="17" t="s">
        <v>124</v>
      </c>
      <c r="BE983" s="181">
        <f>IF(N983="základní",J983,0)</f>
        <v>0</v>
      </c>
      <c r="BF983" s="181">
        <f>IF(N983="snížená",J983,0)</f>
        <v>0</v>
      </c>
      <c r="BG983" s="181">
        <f>IF(N983="zákl. přenesená",J983,0)</f>
        <v>0</v>
      </c>
      <c r="BH983" s="181">
        <f>IF(N983="sníž. přenesená",J983,0)</f>
        <v>0</v>
      </c>
      <c r="BI983" s="181">
        <f>IF(N983="nulová",J983,0)</f>
        <v>0</v>
      </c>
      <c r="BJ983" s="17" t="s">
        <v>77</v>
      </c>
      <c r="BK983" s="181">
        <f>ROUND(I983*H983,2)</f>
        <v>0</v>
      </c>
      <c r="BL983" s="17" t="s">
        <v>1325</v>
      </c>
      <c r="BM983" s="17" t="s">
        <v>1351</v>
      </c>
    </row>
    <row r="984" spans="2:65" s="13" customFormat="1" ht="11.25">
      <c r="B984" s="215"/>
      <c r="C984" s="216"/>
      <c r="D984" s="184" t="s">
        <v>133</v>
      </c>
      <c r="E984" s="217" t="s">
        <v>19</v>
      </c>
      <c r="F984" s="218" t="s">
        <v>1350</v>
      </c>
      <c r="G984" s="216"/>
      <c r="H984" s="217" t="s">
        <v>19</v>
      </c>
      <c r="I984" s="219"/>
      <c r="J984" s="216"/>
      <c r="K984" s="216"/>
      <c r="L984" s="220"/>
      <c r="M984" s="221"/>
      <c r="N984" s="222"/>
      <c r="O984" s="222"/>
      <c r="P984" s="222"/>
      <c r="Q984" s="222"/>
      <c r="R984" s="222"/>
      <c r="S984" s="222"/>
      <c r="T984" s="223"/>
      <c r="AT984" s="224" t="s">
        <v>133</v>
      </c>
      <c r="AU984" s="224" t="s">
        <v>77</v>
      </c>
      <c r="AV984" s="13" t="s">
        <v>77</v>
      </c>
      <c r="AW984" s="13" t="s">
        <v>33</v>
      </c>
      <c r="AX984" s="13" t="s">
        <v>72</v>
      </c>
      <c r="AY984" s="224" t="s">
        <v>124</v>
      </c>
    </row>
    <row r="985" spans="2:65" s="11" customFormat="1" ht="11.25">
      <c r="B985" s="182"/>
      <c r="C985" s="183"/>
      <c r="D985" s="184" t="s">
        <v>133</v>
      </c>
      <c r="E985" s="185" t="s">
        <v>19</v>
      </c>
      <c r="F985" s="186" t="s">
        <v>168</v>
      </c>
      <c r="G985" s="183"/>
      <c r="H985" s="187">
        <v>8</v>
      </c>
      <c r="I985" s="188"/>
      <c r="J985" s="183"/>
      <c r="K985" s="183"/>
      <c r="L985" s="189"/>
      <c r="M985" s="190"/>
      <c r="N985" s="191"/>
      <c r="O985" s="191"/>
      <c r="P985" s="191"/>
      <c r="Q985" s="191"/>
      <c r="R985" s="191"/>
      <c r="S985" s="191"/>
      <c r="T985" s="192"/>
      <c r="AT985" s="193" t="s">
        <v>133</v>
      </c>
      <c r="AU985" s="193" t="s">
        <v>77</v>
      </c>
      <c r="AV985" s="11" t="s">
        <v>81</v>
      </c>
      <c r="AW985" s="11" t="s">
        <v>33</v>
      </c>
      <c r="AX985" s="11" t="s">
        <v>77</v>
      </c>
      <c r="AY985" s="193" t="s">
        <v>124</v>
      </c>
    </row>
    <row r="986" spans="2:65" s="1" customFormat="1" ht="16.5" customHeight="1">
      <c r="B986" s="34"/>
      <c r="C986" s="170" t="s">
        <v>1352</v>
      </c>
      <c r="D986" s="170" t="s">
        <v>126</v>
      </c>
      <c r="E986" s="171" t="s">
        <v>1353</v>
      </c>
      <c r="F986" s="172" t="s">
        <v>1354</v>
      </c>
      <c r="G986" s="173" t="s">
        <v>335</v>
      </c>
      <c r="H986" s="174">
        <v>1</v>
      </c>
      <c r="I986" s="175"/>
      <c r="J986" s="176">
        <f>ROUND(I986*H986,2)</f>
        <v>0</v>
      </c>
      <c r="K986" s="172" t="s">
        <v>340</v>
      </c>
      <c r="L986" s="38"/>
      <c r="M986" s="177" t="s">
        <v>19</v>
      </c>
      <c r="N986" s="178" t="s">
        <v>43</v>
      </c>
      <c r="O986" s="60"/>
      <c r="P986" s="179">
        <f>O986*H986</f>
        <v>0</v>
      </c>
      <c r="Q986" s="179">
        <v>0</v>
      </c>
      <c r="R986" s="179">
        <f>Q986*H986</f>
        <v>0</v>
      </c>
      <c r="S986" s="179">
        <v>0</v>
      </c>
      <c r="T986" s="180">
        <f>S986*H986</f>
        <v>0</v>
      </c>
      <c r="AR986" s="17" t="s">
        <v>1325</v>
      </c>
      <c r="AT986" s="17" t="s">
        <v>126</v>
      </c>
      <c r="AU986" s="17" t="s">
        <v>77</v>
      </c>
      <c r="AY986" s="17" t="s">
        <v>124</v>
      </c>
      <c r="BE986" s="181">
        <f>IF(N986="základní",J986,0)</f>
        <v>0</v>
      </c>
      <c r="BF986" s="181">
        <f>IF(N986="snížená",J986,0)</f>
        <v>0</v>
      </c>
      <c r="BG986" s="181">
        <f>IF(N986="zákl. přenesená",J986,0)</f>
        <v>0</v>
      </c>
      <c r="BH986" s="181">
        <f>IF(N986="sníž. přenesená",J986,0)</f>
        <v>0</v>
      </c>
      <c r="BI986" s="181">
        <f>IF(N986="nulová",J986,0)</f>
        <v>0</v>
      </c>
      <c r="BJ986" s="17" t="s">
        <v>77</v>
      </c>
      <c r="BK986" s="181">
        <f>ROUND(I986*H986,2)</f>
        <v>0</v>
      </c>
      <c r="BL986" s="17" t="s">
        <v>1325</v>
      </c>
      <c r="BM986" s="17" t="s">
        <v>1355</v>
      </c>
    </row>
    <row r="987" spans="2:65" s="13" customFormat="1" ht="11.25">
      <c r="B987" s="215"/>
      <c r="C987" s="216"/>
      <c r="D987" s="184" t="s">
        <v>133</v>
      </c>
      <c r="E987" s="217" t="s">
        <v>19</v>
      </c>
      <c r="F987" s="218" t="s">
        <v>1354</v>
      </c>
      <c r="G987" s="216"/>
      <c r="H987" s="217" t="s">
        <v>19</v>
      </c>
      <c r="I987" s="219"/>
      <c r="J987" s="216"/>
      <c r="K987" s="216"/>
      <c r="L987" s="220"/>
      <c r="M987" s="221"/>
      <c r="N987" s="222"/>
      <c r="O987" s="222"/>
      <c r="P987" s="222"/>
      <c r="Q987" s="222"/>
      <c r="R987" s="222"/>
      <c r="S987" s="222"/>
      <c r="T987" s="223"/>
      <c r="AT987" s="224" t="s">
        <v>133</v>
      </c>
      <c r="AU987" s="224" t="s">
        <v>77</v>
      </c>
      <c r="AV987" s="13" t="s">
        <v>77</v>
      </c>
      <c r="AW987" s="13" t="s">
        <v>33</v>
      </c>
      <c r="AX987" s="13" t="s">
        <v>72</v>
      </c>
      <c r="AY987" s="224" t="s">
        <v>124</v>
      </c>
    </row>
    <row r="988" spans="2:65" s="11" customFormat="1" ht="11.25">
      <c r="B988" s="182"/>
      <c r="C988" s="183"/>
      <c r="D988" s="184" t="s">
        <v>133</v>
      </c>
      <c r="E988" s="185" t="s">
        <v>19</v>
      </c>
      <c r="F988" s="186" t="s">
        <v>77</v>
      </c>
      <c r="G988" s="183"/>
      <c r="H988" s="187">
        <v>1</v>
      </c>
      <c r="I988" s="188"/>
      <c r="J988" s="183"/>
      <c r="K988" s="183"/>
      <c r="L988" s="189"/>
      <c r="M988" s="190"/>
      <c r="N988" s="191"/>
      <c r="O988" s="191"/>
      <c r="P988" s="191"/>
      <c r="Q988" s="191"/>
      <c r="R988" s="191"/>
      <c r="S988" s="191"/>
      <c r="T988" s="192"/>
      <c r="AT988" s="193" t="s">
        <v>133</v>
      </c>
      <c r="AU988" s="193" t="s">
        <v>77</v>
      </c>
      <c r="AV988" s="11" t="s">
        <v>81</v>
      </c>
      <c r="AW988" s="11" t="s">
        <v>33</v>
      </c>
      <c r="AX988" s="11" t="s">
        <v>77</v>
      </c>
      <c r="AY988" s="193" t="s">
        <v>124</v>
      </c>
    </row>
    <row r="989" spans="2:65" s="1" customFormat="1" ht="16.5" customHeight="1">
      <c r="B989" s="34"/>
      <c r="C989" s="170" t="s">
        <v>1356</v>
      </c>
      <c r="D989" s="170" t="s">
        <v>126</v>
      </c>
      <c r="E989" s="171" t="s">
        <v>1357</v>
      </c>
      <c r="F989" s="172" t="s">
        <v>1358</v>
      </c>
      <c r="G989" s="173" t="s">
        <v>1346</v>
      </c>
      <c r="H989" s="174">
        <v>8</v>
      </c>
      <c r="I989" s="175"/>
      <c r="J989" s="176">
        <f>ROUND(I989*H989,2)</f>
        <v>0</v>
      </c>
      <c r="K989" s="172" t="s">
        <v>340</v>
      </c>
      <c r="L989" s="38"/>
      <c r="M989" s="177" t="s">
        <v>19</v>
      </c>
      <c r="N989" s="178" t="s">
        <v>43</v>
      </c>
      <c r="O989" s="60"/>
      <c r="P989" s="179">
        <f>O989*H989</f>
        <v>0</v>
      </c>
      <c r="Q989" s="179">
        <v>0</v>
      </c>
      <c r="R989" s="179">
        <f>Q989*H989</f>
        <v>0</v>
      </c>
      <c r="S989" s="179">
        <v>0</v>
      </c>
      <c r="T989" s="180">
        <f>S989*H989</f>
        <v>0</v>
      </c>
      <c r="AR989" s="17" t="s">
        <v>1325</v>
      </c>
      <c r="AT989" s="17" t="s">
        <v>126</v>
      </c>
      <c r="AU989" s="17" t="s">
        <v>77</v>
      </c>
      <c r="AY989" s="17" t="s">
        <v>124</v>
      </c>
      <c r="BE989" s="181">
        <f>IF(N989="základní",J989,0)</f>
        <v>0</v>
      </c>
      <c r="BF989" s="181">
        <f>IF(N989="snížená",J989,0)</f>
        <v>0</v>
      </c>
      <c r="BG989" s="181">
        <f>IF(N989="zákl. přenesená",J989,0)</f>
        <v>0</v>
      </c>
      <c r="BH989" s="181">
        <f>IF(N989="sníž. přenesená",J989,0)</f>
        <v>0</v>
      </c>
      <c r="BI989" s="181">
        <f>IF(N989="nulová",J989,0)</f>
        <v>0</v>
      </c>
      <c r="BJ989" s="17" t="s">
        <v>77</v>
      </c>
      <c r="BK989" s="181">
        <f>ROUND(I989*H989,2)</f>
        <v>0</v>
      </c>
      <c r="BL989" s="17" t="s">
        <v>1325</v>
      </c>
      <c r="BM989" s="17" t="s">
        <v>1359</v>
      </c>
    </row>
    <row r="990" spans="2:65" s="11" customFormat="1" ht="11.25">
      <c r="B990" s="182"/>
      <c r="C990" s="183"/>
      <c r="D990" s="184" t="s">
        <v>133</v>
      </c>
      <c r="E990" s="185" t="s">
        <v>19</v>
      </c>
      <c r="F990" s="186" t="s">
        <v>168</v>
      </c>
      <c r="G990" s="183"/>
      <c r="H990" s="187">
        <v>8</v>
      </c>
      <c r="I990" s="188"/>
      <c r="J990" s="183"/>
      <c r="K990" s="183"/>
      <c r="L990" s="189"/>
      <c r="M990" s="190"/>
      <c r="N990" s="191"/>
      <c r="O990" s="191"/>
      <c r="P990" s="191"/>
      <c r="Q990" s="191"/>
      <c r="R990" s="191"/>
      <c r="S990" s="191"/>
      <c r="T990" s="192"/>
      <c r="AT990" s="193" t="s">
        <v>133</v>
      </c>
      <c r="AU990" s="193" t="s">
        <v>77</v>
      </c>
      <c r="AV990" s="11" t="s">
        <v>81</v>
      </c>
      <c r="AW990" s="11" t="s">
        <v>33</v>
      </c>
      <c r="AX990" s="11" t="s">
        <v>77</v>
      </c>
      <c r="AY990" s="193" t="s">
        <v>124</v>
      </c>
    </row>
    <row r="991" spans="2:65" s="10" customFormat="1" ht="25.9" customHeight="1">
      <c r="B991" s="154"/>
      <c r="C991" s="155"/>
      <c r="D991" s="156" t="s">
        <v>71</v>
      </c>
      <c r="E991" s="157" t="s">
        <v>1360</v>
      </c>
      <c r="F991" s="157" t="s">
        <v>1361</v>
      </c>
      <c r="G991" s="155"/>
      <c r="H991" s="155"/>
      <c r="I991" s="158"/>
      <c r="J991" s="159">
        <f>BK991</f>
        <v>0</v>
      </c>
      <c r="K991" s="155"/>
      <c r="L991" s="160"/>
      <c r="M991" s="161"/>
      <c r="N991" s="162"/>
      <c r="O991" s="162"/>
      <c r="P991" s="163">
        <f>P992</f>
        <v>0</v>
      </c>
      <c r="Q991" s="162"/>
      <c r="R991" s="163">
        <f>R992</f>
        <v>0</v>
      </c>
      <c r="S991" s="162"/>
      <c r="T991" s="164">
        <f>T992</f>
        <v>0</v>
      </c>
      <c r="AR991" s="165" t="s">
        <v>152</v>
      </c>
      <c r="AT991" s="166" t="s">
        <v>71</v>
      </c>
      <c r="AU991" s="166" t="s">
        <v>72</v>
      </c>
      <c r="AY991" s="165" t="s">
        <v>124</v>
      </c>
      <c r="BK991" s="167">
        <f>BK992</f>
        <v>0</v>
      </c>
    </row>
    <row r="992" spans="2:65" s="10" customFormat="1" ht="22.9" customHeight="1">
      <c r="B992" s="154"/>
      <c r="C992" s="155"/>
      <c r="D992" s="156" t="s">
        <v>71</v>
      </c>
      <c r="E992" s="168" t="s">
        <v>1362</v>
      </c>
      <c r="F992" s="168" t="s">
        <v>1363</v>
      </c>
      <c r="G992" s="155"/>
      <c r="H992" s="155"/>
      <c r="I992" s="158"/>
      <c r="J992" s="169">
        <f>BK992</f>
        <v>0</v>
      </c>
      <c r="K992" s="155"/>
      <c r="L992" s="160"/>
      <c r="M992" s="161"/>
      <c r="N992" s="162"/>
      <c r="O992" s="162"/>
      <c r="P992" s="163">
        <f>SUM(P993:P1001)</f>
        <v>0</v>
      </c>
      <c r="Q992" s="162"/>
      <c r="R992" s="163">
        <f>SUM(R993:R1001)</f>
        <v>0</v>
      </c>
      <c r="S992" s="162"/>
      <c r="T992" s="164">
        <f>SUM(T993:T1001)</f>
        <v>0</v>
      </c>
      <c r="AR992" s="165" t="s">
        <v>152</v>
      </c>
      <c r="AT992" s="166" t="s">
        <v>71</v>
      </c>
      <c r="AU992" s="166" t="s">
        <v>77</v>
      </c>
      <c r="AY992" s="165" t="s">
        <v>124</v>
      </c>
      <c r="BK992" s="167">
        <f>SUM(BK993:BK1001)</f>
        <v>0</v>
      </c>
    </row>
    <row r="993" spans="2:65" s="1" customFormat="1" ht="16.5" customHeight="1">
      <c r="B993" s="34"/>
      <c r="C993" s="170" t="s">
        <v>1364</v>
      </c>
      <c r="D993" s="170" t="s">
        <v>126</v>
      </c>
      <c r="E993" s="171" t="s">
        <v>1365</v>
      </c>
      <c r="F993" s="172" t="s">
        <v>1366</v>
      </c>
      <c r="G993" s="173" t="s">
        <v>1346</v>
      </c>
      <c r="H993" s="174">
        <v>8</v>
      </c>
      <c r="I993" s="175"/>
      <c r="J993" s="176">
        <f>ROUND(I993*H993,2)</f>
        <v>0</v>
      </c>
      <c r="K993" s="172" t="s">
        <v>340</v>
      </c>
      <c r="L993" s="38"/>
      <c r="M993" s="177" t="s">
        <v>19</v>
      </c>
      <c r="N993" s="178" t="s">
        <v>43</v>
      </c>
      <c r="O993" s="60"/>
      <c r="P993" s="179">
        <f>O993*H993</f>
        <v>0</v>
      </c>
      <c r="Q993" s="179">
        <v>0</v>
      </c>
      <c r="R993" s="179">
        <f>Q993*H993</f>
        <v>0</v>
      </c>
      <c r="S993" s="179">
        <v>0</v>
      </c>
      <c r="T993" s="180">
        <f>S993*H993</f>
        <v>0</v>
      </c>
      <c r="AR993" s="17" t="s">
        <v>131</v>
      </c>
      <c r="AT993" s="17" t="s">
        <v>126</v>
      </c>
      <c r="AU993" s="17" t="s">
        <v>81</v>
      </c>
      <c r="AY993" s="17" t="s">
        <v>124</v>
      </c>
      <c r="BE993" s="181">
        <f>IF(N993="základní",J993,0)</f>
        <v>0</v>
      </c>
      <c r="BF993" s="181">
        <f>IF(N993="snížená",J993,0)</f>
        <v>0</v>
      </c>
      <c r="BG993" s="181">
        <f>IF(N993="zákl. přenesená",J993,0)</f>
        <v>0</v>
      </c>
      <c r="BH993" s="181">
        <f>IF(N993="sníž. přenesená",J993,0)</f>
        <v>0</v>
      </c>
      <c r="BI993" s="181">
        <f>IF(N993="nulová",J993,0)</f>
        <v>0</v>
      </c>
      <c r="BJ993" s="17" t="s">
        <v>77</v>
      </c>
      <c r="BK993" s="181">
        <f>ROUND(I993*H993,2)</f>
        <v>0</v>
      </c>
      <c r="BL993" s="17" t="s">
        <v>131</v>
      </c>
      <c r="BM993" s="17" t="s">
        <v>1367</v>
      </c>
    </row>
    <row r="994" spans="2:65" s="13" customFormat="1" ht="11.25">
      <c r="B994" s="215"/>
      <c r="C994" s="216"/>
      <c r="D994" s="184" t="s">
        <v>133</v>
      </c>
      <c r="E994" s="217" t="s">
        <v>19</v>
      </c>
      <c r="F994" s="218" t="s">
        <v>1366</v>
      </c>
      <c r="G994" s="216"/>
      <c r="H994" s="217" t="s">
        <v>19</v>
      </c>
      <c r="I994" s="219"/>
      <c r="J994" s="216"/>
      <c r="K994" s="216"/>
      <c r="L994" s="220"/>
      <c r="M994" s="221"/>
      <c r="N994" s="222"/>
      <c r="O994" s="222"/>
      <c r="P994" s="222"/>
      <c r="Q994" s="222"/>
      <c r="R994" s="222"/>
      <c r="S994" s="222"/>
      <c r="T994" s="223"/>
      <c r="AT994" s="224" t="s">
        <v>133</v>
      </c>
      <c r="AU994" s="224" t="s">
        <v>81</v>
      </c>
      <c r="AV994" s="13" t="s">
        <v>77</v>
      </c>
      <c r="AW994" s="13" t="s">
        <v>33</v>
      </c>
      <c r="AX994" s="13" t="s">
        <v>72</v>
      </c>
      <c r="AY994" s="224" t="s">
        <v>124</v>
      </c>
    </row>
    <row r="995" spans="2:65" s="11" customFormat="1" ht="11.25">
      <c r="B995" s="182"/>
      <c r="C995" s="183"/>
      <c r="D995" s="184" t="s">
        <v>133</v>
      </c>
      <c r="E995" s="185" t="s">
        <v>19</v>
      </c>
      <c r="F995" s="186" t="s">
        <v>168</v>
      </c>
      <c r="G995" s="183"/>
      <c r="H995" s="187">
        <v>8</v>
      </c>
      <c r="I995" s="188"/>
      <c r="J995" s="183"/>
      <c r="K995" s="183"/>
      <c r="L995" s="189"/>
      <c r="M995" s="190"/>
      <c r="N995" s="191"/>
      <c r="O995" s="191"/>
      <c r="P995" s="191"/>
      <c r="Q995" s="191"/>
      <c r="R995" s="191"/>
      <c r="S995" s="191"/>
      <c r="T995" s="192"/>
      <c r="AT995" s="193" t="s">
        <v>133</v>
      </c>
      <c r="AU995" s="193" t="s">
        <v>81</v>
      </c>
      <c r="AV995" s="11" t="s">
        <v>81</v>
      </c>
      <c r="AW995" s="11" t="s">
        <v>33</v>
      </c>
      <c r="AX995" s="11" t="s">
        <v>77</v>
      </c>
      <c r="AY995" s="193" t="s">
        <v>124</v>
      </c>
    </row>
    <row r="996" spans="2:65" s="1" customFormat="1" ht="16.5" customHeight="1">
      <c r="B996" s="34"/>
      <c r="C996" s="170" t="s">
        <v>1368</v>
      </c>
      <c r="D996" s="170" t="s">
        <v>126</v>
      </c>
      <c r="E996" s="171" t="s">
        <v>1369</v>
      </c>
      <c r="F996" s="172" t="s">
        <v>1370</v>
      </c>
      <c r="G996" s="173" t="s">
        <v>1346</v>
      </c>
      <c r="H996" s="174">
        <v>8</v>
      </c>
      <c r="I996" s="175"/>
      <c r="J996" s="176">
        <f>ROUND(I996*H996,2)</f>
        <v>0</v>
      </c>
      <c r="K996" s="172" t="s">
        <v>340</v>
      </c>
      <c r="L996" s="38"/>
      <c r="M996" s="177" t="s">
        <v>19</v>
      </c>
      <c r="N996" s="178" t="s">
        <v>43</v>
      </c>
      <c r="O996" s="60"/>
      <c r="P996" s="179">
        <f>O996*H996</f>
        <v>0</v>
      </c>
      <c r="Q996" s="179">
        <v>0</v>
      </c>
      <c r="R996" s="179">
        <f>Q996*H996</f>
        <v>0</v>
      </c>
      <c r="S996" s="179">
        <v>0</v>
      </c>
      <c r="T996" s="180">
        <f>S996*H996</f>
        <v>0</v>
      </c>
      <c r="AR996" s="17" t="s">
        <v>131</v>
      </c>
      <c r="AT996" s="17" t="s">
        <v>126</v>
      </c>
      <c r="AU996" s="17" t="s">
        <v>81</v>
      </c>
      <c r="AY996" s="17" t="s">
        <v>124</v>
      </c>
      <c r="BE996" s="181">
        <f>IF(N996="základní",J996,0)</f>
        <v>0</v>
      </c>
      <c r="BF996" s="181">
        <f>IF(N996="snížená",J996,0)</f>
        <v>0</v>
      </c>
      <c r="BG996" s="181">
        <f>IF(N996="zákl. přenesená",J996,0)</f>
        <v>0</v>
      </c>
      <c r="BH996" s="181">
        <f>IF(N996="sníž. přenesená",J996,0)</f>
        <v>0</v>
      </c>
      <c r="BI996" s="181">
        <f>IF(N996="nulová",J996,0)</f>
        <v>0</v>
      </c>
      <c r="BJ996" s="17" t="s">
        <v>77</v>
      </c>
      <c r="BK996" s="181">
        <f>ROUND(I996*H996,2)</f>
        <v>0</v>
      </c>
      <c r="BL996" s="17" t="s">
        <v>131</v>
      </c>
      <c r="BM996" s="17" t="s">
        <v>1371</v>
      </c>
    </row>
    <row r="997" spans="2:65" s="13" customFormat="1" ht="11.25">
      <c r="B997" s="215"/>
      <c r="C997" s="216"/>
      <c r="D997" s="184" t="s">
        <v>133</v>
      </c>
      <c r="E997" s="217" t="s">
        <v>19</v>
      </c>
      <c r="F997" s="218" t="s">
        <v>1370</v>
      </c>
      <c r="G997" s="216"/>
      <c r="H997" s="217" t="s">
        <v>19</v>
      </c>
      <c r="I997" s="219"/>
      <c r="J997" s="216"/>
      <c r="K997" s="216"/>
      <c r="L997" s="220"/>
      <c r="M997" s="221"/>
      <c r="N997" s="222"/>
      <c r="O997" s="222"/>
      <c r="P997" s="222"/>
      <c r="Q997" s="222"/>
      <c r="R997" s="222"/>
      <c r="S997" s="222"/>
      <c r="T997" s="223"/>
      <c r="AT997" s="224" t="s">
        <v>133</v>
      </c>
      <c r="AU997" s="224" t="s">
        <v>81</v>
      </c>
      <c r="AV997" s="13" t="s">
        <v>77</v>
      </c>
      <c r="AW997" s="13" t="s">
        <v>33</v>
      </c>
      <c r="AX997" s="13" t="s">
        <v>72</v>
      </c>
      <c r="AY997" s="224" t="s">
        <v>124</v>
      </c>
    </row>
    <row r="998" spans="2:65" s="11" customFormat="1" ht="11.25">
      <c r="B998" s="182"/>
      <c r="C998" s="183"/>
      <c r="D998" s="184" t="s">
        <v>133</v>
      </c>
      <c r="E998" s="185" t="s">
        <v>19</v>
      </c>
      <c r="F998" s="186" t="s">
        <v>168</v>
      </c>
      <c r="G998" s="183"/>
      <c r="H998" s="187">
        <v>8</v>
      </c>
      <c r="I998" s="188"/>
      <c r="J998" s="183"/>
      <c r="K998" s="183"/>
      <c r="L998" s="189"/>
      <c r="M998" s="190"/>
      <c r="N998" s="191"/>
      <c r="O998" s="191"/>
      <c r="P998" s="191"/>
      <c r="Q998" s="191"/>
      <c r="R998" s="191"/>
      <c r="S998" s="191"/>
      <c r="T998" s="192"/>
      <c r="AT998" s="193" t="s">
        <v>133</v>
      </c>
      <c r="AU998" s="193" t="s">
        <v>81</v>
      </c>
      <c r="AV998" s="11" t="s">
        <v>81</v>
      </c>
      <c r="AW998" s="11" t="s">
        <v>33</v>
      </c>
      <c r="AX998" s="11" t="s">
        <v>77</v>
      </c>
      <c r="AY998" s="193" t="s">
        <v>124</v>
      </c>
    </row>
    <row r="999" spans="2:65" s="1" customFormat="1" ht="16.5" customHeight="1">
      <c r="B999" s="34"/>
      <c r="C999" s="170" t="s">
        <v>1372</v>
      </c>
      <c r="D999" s="170" t="s">
        <v>126</v>
      </c>
      <c r="E999" s="171" t="s">
        <v>1373</v>
      </c>
      <c r="F999" s="172" t="s">
        <v>1374</v>
      </c>
      <c r="G999" s="173" t="s">
        <v>924</v>
      </c>
      <c r="H999" s="174">
        <v>1</v>
      </c>
      <c r="I999" s="175"/>
      <c r="J999" s="176">
        <f>ROUND(I999*H999,2)</f>
        <v>0</v>
      </c>
      <c r="K999" s="172" t="s">
        <v>340</v>
      </c>
      <c r="L999" s="38"/>
      <c r="M999" s="177" t="s">
        <v>19</v>
      </c>
      <c r="N999" s="178" t="s">
        <v>43</v>
      </c>
      <c r="O999" s="60"/>
      <c r="P999" s="179">
        <f>O999*H999</f>
        <v>0</v>
      </c>
      <c r="Q999" s="179">
        <v>0</v>
      </c>
      <c r="R999" s="179">
        <f>Q999*H999</f>
        <v>0</v>
      </c>
      <c r="S999" s="179">
        <v>0</v>
      </c>
      <c r="T999" s="180">
        <f>S999*H999</f>
        <v>0</v>
      </c>
      <c r="AR999" s="17" t="s">
        <v>131</v>
      </c>
      <c r="AT999" s="17" t="s">
        <v>126</v>
      </c>
      <c r="AU999" s="17" t="s">
        <v>81</v>
      </c>
      <c r="AY999" s="17" t="s">
        <v>124</v>
      </c>
      <c r="BE999" s="181">
        <f>IF(N999="základní",J999,0)</f>
        <v>0</v>
      </c>
      <c r="BF999" s="181">
        <f>IF(N999="snížená",J999,0)</f>
        <v>0</v>
      </c>
      <c r="BG999" s="181">
        <f>IF(N999="zákl. přenesená",J999,0)</f>
        <v>0</v>
      </c>
      <c r="BH999" s="181">
        <f>IF(N999="sníž. přenesená",J999,0)</f>
        <v>0</v>
      </c>
      <c r="BI999" s="181">
        <f>IF(N999="nulová",J999,0)</f>
        <v>0</v>
      </c>
      <c r="BJ999" s="17" t="s">
        <v>77</v>
      </c>
      <c r="BK999" s="181">
        <f>ROUND(I999*H999,2)</f>
        <v>0</v>
      </c>
      <c r="BL999" s="17" t="s">
        <v>131</v>
      </c>
      <c r="BM999" s="17" t="s">
        <v>1375</v>
      </c>
    </row>
    <row r="1000" spans="2:65" s="13" customFormat="1" ht="11.25">
      <c r="B1000" s="215"/>
      <c r="C1000" s="216"/>
      <c r="D1000" s="184" t="s">
        <v>133</v>
      </c>
      <c r="E1000" s="217" t="s">
        <v>19</v>
      </c>
      <c r="F1000" s="218" t="s">
        <v>1374</v>
      </c>
      <c r="G1000" s="216"/>
      <c r="H1000" s="217" t="s">
        <v>19</v>
      </c>
      <c r="I1000" s="219"/>
      <c r="J1000" s="216"/>
      <c r="K1000" s="216"/>
      <c r="L1000" s="220"/>
      <c r="M1000" s="221"/>
      <c r="N1000" s="222"/>
      <c r="O1000" s="222"/>
      <c r="P1000" s="222"/>
      <c r="Q1000" s="222"/>
      <c r="R1000" s="222"/>
      <c r="S1000" s="222"/>
      <c r="T1000" s="223"/>
      <c r="AT1000" s="224" t="s">
        <v>133</v>
      </c>
      <c r="AU1000" s="224" t="s">
        <v>81</v>
      </c>
      <c r="AV1000" s="13" t="s">
        <v>77</v>
      </c>
      <c r="AW1000" s="13" t="s">
        <v>33</v>
      </c>
      <c r="AX1000" s="13" t="s">
        <v>72</v>
      </c>
      <c r="AY1000" s="224" t="s">
        <v>124</v>
      </c>
    </row>
    <row r="1001" spans="2:65" s="11" customFormat="1" ht="11.25">
      <c r="B1001" s="182"/>
      <c r="C1001" s="183"/>
      <c r="D1001" s="184" t="s">
        <v>133</v>
      </c>
      <c r="E1001" s="185" t="s">
        <v>19</v>
      </c>
      <c r="F1001" s="186" t="s">
        <v>77</v>
      </c>
      <c r="G1001" s="183"/>
      <c r="H1001" s="187">
        <v>1</v>
      </c>
      <c r="I1001" s="188"/>
      <c r="J1001" s="183"/>
      <c r="K1001" s="183"/>
      <c r="L1001" s="189"/>
      <c r="M1001" s="236"/>
      <c r="N1001" s="237"/>
      <c r="O1001" s="237"/>
      <c r="P1001" s="237"/>
      <c r="Q1001" s="237"/>
      <c r="R1001" s="237"/>
      <c r="S1001" s="237"/>
      <c r="T1001" s="238"/>
      <c r="AT1001" s="193" t="s">
        <v>133</v>
      </c>
      <c r="AU1001" s="193" t="s">
        <v>81</v>
      </c>
      <c r="AV1001" s="11" t="s">
        <v>81</v>
      </c>
      <c r="AW1001" s="11" t="s">
        <v>33</v>
      </c>
      <c r="AX1001" s="11" t="s">
        <v>77</v>
      </c>
      <c r="AY1001" s="193" t="s">
        <v>124</v>
      </c>
    </row>
    <row r="1002" spans="2:65" s="1" customFormat="1" ht="6.95" customHeight="1">
      <c r="B1002" s="46"/>
      <c r="C1002" s="47"/>
      <c r="D1002" s="47"/>
      <c r="E1002" s="47"/>
      <c r="F1002" s="47"/>
      <c r="G1002" s="47"/>
      <c r="H1002" s="47"/>
      <c r="I1002" s="121"/>
      <c r="J1002" s="47"/>
      <c r="K1002" s="47"/>
      <c r="L1002" s="38"/>
    </row>
  </sheetData>
  <sheetProtection algorithmName="SHA-512" hashValue="XgCuw58gm1x2TP1ZyFpg+larTiWeOLhdu5+qp45KbzpRD4eqXPc6GZFR3KdGU6m36jC8r6LjrvFQQd8OMgr5fA==" saltValue="hWINFU17g/AWo/xOt7O3B3WJGRQv6Qg33oQmems4GzZzTRVsOd32b1V/fOu23BapBJh+TKD/cUIaHv21GJPxSw==" spinCount="100000" sheet="1" objects="1" scenarios="1" formatColumns="0" formatRows="0" autoFilter="0"/>
  <autoFilter ref="C99:K1001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ht="37.5" customHeight="1"/>
    <row r="2" spans="2:1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5" customFormat="1" ht="45" customHeight="1">
      <c r="B3" s="243"/>
      <c r="C3" s="368" t="s">
        <v>1376</v>
      </c>
      <c r="D3" s="368"/>
      <c r="E3" s="368"/>
      <c r="F3" s="368"/>
      <c r="G3" s="368"/>
      <c r="H3" s="368"/>
      <c r="I3" s="368"/>
      <c r="J3" s="368"/>
      <c r="K3" s="244"/>
    </row>
    <row r="4" spans="2:11" ht="25.5" customHeight="1">
      <c r="B4" s="245"/>
      <c r="C4" s="371" t="s">
        <v>1377</v>
      </c>
      <c r="D4" s="371"/>
      <c r="E4" s="371"/>
      <c r="F4" s="371"/>
      <c r="G4" s="371"/>
      <c r="H4" s="371"/>
      <c r="I4" s="371"/>
      <c r="J4" s="371"/>
      <c r="K4" s="246"/>
    </row>
    <row r="5" spans="2:1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>
      <c r="B6" s="245"/>
      <c r="C6" s="369" t="s">
        <v>1378</v>
      </c>
      <c r="D6" s="369"/>
      <c r="E6" s="369"/>
      <c r="F6" s="369"/>
      <c r="G6" s="369"/>
      <c r="H6" s="369"/>
      <c r="I6" s="369"/>
      <c r="J6" s="369"/>
      <c r="K6" s="246"/>
    </row>
    <row r="7" spans="2:11" ht="15" customHeight="1">
      <c r="B7" s="249"/>
      <c r="C7" s="369" t="s">
        <v>1379</v>
      </c>
      <c r="D7" s="369"/>
      <c r="E7" s="369"/>
      <c r="F7" s="369"/>
      <c r="G7" s="369"/>
      <c r="H7" s="369"/>
      <c r="I7" s="369"/>
      <c r="J7" s="369"/>
      <c r="K7" s="246"/>
    </row>
    <row r="8" spans="2:1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ht="15" customHeight="1">
      <c r="B9" s="249"/>
      <c r="C9" s="369" t="s">
        <v>1380</v>
      </c>
      <c r="D9" s="369"/>
      <c r="E9" s="369"/>
      <c r="F9" s="369"/>
      <c r="G9" s="369"/>
      <c r="H9" s="369"/>
      <c r="I9" s="369"/>
      <c r="J9" s="369"/>
      <c r="K9" s="246"/>
    </row>
    <row r="10" spans="2:11" ht="15" customHeight="1">
      <c r="B10" s="249"/>
      <c r="C10" s="248"/>
      <c r="D10" s="369" t="s">
        <v>1381</v>
      </c>
      <c r="E10" s="369"/>
      <c r="F10" s="369"/>
      <c r="G10" s="369"/>
      <c r="H10" s="369"/>
      <c r="I10" s="369"/>
      <c r="J10" s="369"/>
      <c r="K10" s="246"/>
    </row>
    <row r="11" spans="2:11" ht="15" customHeight="1">
      <c r="B11" s="249"/>
      <c r="C11" s="250"/>
      <c r="D11" s="369" t="s">
        <v>1382</v>
      </c>
      <c r="E11" s="369"/>
      <c r="F11" s="369"/>
      <c r="G11" s="369"/>
      <c r="H11" s="369"/>
      <c r="I11" s="369"/>
      <c r="J11" s="369"/>
      <c r="K11" s="246"/>
    </row>
    <row r="12" spans="2:1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ht="15" customHeight="1">
      <c r="B13" s="249"/>
      <c r="C13" s="250"/>
      <c r="D13" s="251" t="s">
        <v>1383</v>
      </c>
      <c r="E13" s="248"/>
      <c r="F13" s="248"/>
      <c r="G13" s="248"/>
      <c r="H13" s="248"/>
      <c r="I13" s="248"/>
      <c r="J13" s="248"/>
      <c r="K13" s="246"/>
    </row>
    <row r="14" spans="2:1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ht="15" customHeight="1">
      <c r="B15" s="249"/>
      <c r="C15" s="250"/>
      <c r="D15" s="369" t="s">
        <v>1384</v>
      </c>
      <c r="E15" s="369"/>
      <c r="F15" s="369"/>
      <c r="G15" s="369"/>
      <c r="H15" s="369"/>
      <c r="I15" s="369"/>
      <c r="J15" s="369"/>
      <c r="K15" s="246"/>
    </row>
    <row r="16" spans="2:11" ht="15" customHeight="1">
      <c r="B16" s="249"/>
      <c r="C16" s="250"/>
      <c r="D16" s="369" t="s">
        <v>1385</v>
      </c>
      <c r="E16" s="369"/>
      <c r="F16" s="369"/>
      <c r="G16" s="369"/>
      <c r="H16" s="369"/>
      <c r="I16" s="369"/>
      <c r="J16" s="369"/>
      <c r="K16" s="246"/>
    </row>
    <row r="17" spans="2:11" ht="15" customHeight="1">
      <c r="B17" s="249"/>
      <c r="C17" s="250"/>
      <c r="D17" s="369" t="s">
        <v>1386</v>
      </c>
      <c r="E17" s="369"/>
      <c r="F17" s="369"/>
      <c r="G17" s="369"/>
      <c r="H17" s="369"/>
      <c r="I17" s="369"/>
      <c r="J17" s="369"/>
      <c r="K17" s="246"/>
    </row>
    <row r="18" spans="2:11" ht="15" customHeight="1">
      <c r="B18" s="249"/>
      <c r="C18" s="250"/>
      <c r="D18" s="250"/>
      <c r="E18" s="252" t="s">
        <v>79</v>
      </c>
      <c r="F18" s="369" t="s">
        <v>1387</v>
      </c>
      <c r="G18" s="369"/>
      <c r="H18" s="369"/>
      <c r="I18" s="369"/>
      <c r="J18" s="369"/>
      <c r="K18" s="246"/>
    </row>
    <row r="19" spans="2:11" ht="15" customHeight="1">
      <c r="B19" s="249"/>
      <c r="C19" s="250"/>
      <c r="D19" s="250"/>
      <c r="E19" s="252" t="s">
        <v>1388</v>
      </c>
      <c r="F19" s="369" t="s">
        <v>1389</v>
      </c>
      <c r="G19" s="369"/>
      <c r="H19" s="369"/>
      <c r="I19" s="369"/>
      <c r="J19" s="369"/>
      <c r="K19" s="246"/>
    </row>
    <row r="20" spans="2:11" ht="15" customHeight="1">
      <c r="B20" s="249"/>
      <c r="C20" s="250"/>
      <c r="D20" s="250"/>
      <c r="E20" s="252" t="s">
        <v>1390</v>
      </c>
      <c r="F20" s="369" t="s">
        <v>1391</v>
      </c>
      <c r="G20" s="369"/>
      <c r="H20" s="369"/>
      <c r="I20" s="369"/>
      <c r="J20" s="369"/>
      <c r="K20" s="246"/>
    </row>
    <row r="21" spans="2:11" ht="15" customHeight="1">
      <c r="B21" s="249"/>
      <c r="C21" s="250"/>
      <c r="D21" s="250"/>
      <c r="E21" s="252" t="s">
        <v>1392</v>
      </c>
      <c r="F21" s="369" t="s">
        <v>1393</v>
      </c>
      <c r="G21" s="369"/>
      <c r="H21" s="369"/>
      <c r="I21" s="369"/>
      <c r="J21" s="369"/>
      <c r="K21" s="246"/>
    </row>
    <row r="22" spans="2:11" ht="15" customHeight="1">
      <c r="B22" s="249"/>
      <c r="C22" s="250"/>
      <c r="D22" s="250"/>
      <c r="E22" s="252" t="s">
        <v>1341</v>
      </c>
      <c r="F22" s="369" t="s">
        <v>1342</v>
      </c>
      <c r="G22" s="369"/>
      <c r="H22" s="369"/>
      <c r="I22" s="369"/>
      <c r="J22" s="369"/>
      <c r="K22" s="246"/>
    </row>
    <row r="23" spans="2:11" ht="15" customHeight="1">
      <c r="B23" s="249"/>
      <c r="C23" s="250"/>
      <c r="D23" s="250"/>
      <c r="E23" s="252" t="s">
        <v>1394</v>
      </c>
      <c r="F23" s="369" t="s">
        <v>1395</v>
      </c>
      <c r="G23" s="369"/>
      <c r="H23" s="369"/>
      <c r="I23" s="369"/>
      <c r="J23" s="369"/>
      <c r="K23" s="246"/>
    </row>
    <row r="24" spans="2:1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ht="15" customHeight="1">
      <c r="B25" s="249"/>
      <c r="C25" s="369" t="s">
        <v>1396</v>
      </c>
      <c r="D25" s="369"/>
      <c r="E25" s="369"/>
      <c r="F25" s="369"/>
      <c r="G25" s="369"/>
      <c r="H25" s="369"/>
      <c r="I25" s="369"/>
      <c r="J25" s="369"/>
      <c r="K25" s="246"/>
    </row>
    <row r="26" spans="2:11" ht="15" customHeight="1">
      <c r="B26" s="249"/>
      <c r="C26" s="369" t="s">
        <v>1397</v>
      </c>
      <c r="D26" s="369"/>
      <c r="E26" s="369"/>
      <c r="F26" s="369"/>
      <c r="G26" s="369"/>
      <c r="H26" s="369"/>
      <c r="I26" s="369"/>
      <c r="J26" s="369"/>
      <c r="K26" s="246"/>
    </row>
    <row r="27" spans="2:11" ht="15" customHeight="1">
      <c r="B27" s="249"/>
      <c r="C27" s="248"/>
      <c r="D27" s="369" t="s">
        <v>1398</v>
      </c>
      <c r="E27" s="369"/>
      <c r="F27" s="369"/>
      <c r="G27" s="369"/>
      <c r="H27" s="369"/>
      <c r="I27" s="369"/>
      <c r="J27" s="369"/>
      <c r="K27" s="246"/>
    </row>
    <row r="28" spans="2:11" ht="15" customHeight="1">
      <c r="B28" s="249"/>
      <c r="C28" s="250"/>
      <c r="D28" s="369" t="s">
        <v>1399</v>
      </c>
      <c r="E28" s="369"/>
      <c r="F28" s="369"/>
      <c r="G28" s="369"/>
      <c r="H28" s="369"/>
      <c r="I28" s="369"/>
      <c r="J28" s="369"/>
      <c r="K28" s="246"/>
    </row>
    <row r="29" spans="2:1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ht="15" customHeight="1">
      <c r="B30" s="249"/>
      <c r="C30" s="250"/>
      <c r="D30" s="369" t="s">
        <v>1400</v>
      </c>
      <c r="E30" s="369"/>
      <c r="F30" s="369"/>
      <c r="G30" s="369"/>
      <c r="H30" s="369"/>
      <c r="I30" s="369"/>
      <c r="J30" s="369"/>
      <c r="K30" s="246"/>
    </row>
    <row r="31" spans="2:11" ht="15" customHeight="1">
      <c r="B31" s="249"/>
      <c r="C31" s="250"/>
      <c r="D31" s="369" t="s">
        <v>1401</v>
      </c>
      <c r="E31" s="369"/>
      <c r="F31" s="369"/>
      <c r="G31" s="369"/>
      <c r="H31" s="369"/>
      <c r="I31" s="369"/>
      <c r="J31" s="369"/>
      <c r="K31" s="246"/>
    </row>
    <row r="32" spans="2:1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ht="15" customHeight="1">
      <c r="B33" s="249"/>
      <c r="C33" s="250"/>
      <c r="D33" s="369" t="s">
        <v>1402</v>
      </c>
      <c r="E33" s="369"/>
      <c r="F33" s="369"/>
      <c r="G33" s="369"/>
      <c r="H33" s="369"/>
      <c r="I33" s="369"/>
      <c r="J33" s="369"/>
      <c r="K33" s="246"/>
    </row>
    <row r="34" spans="2:11" ht="15" customHeight="1">
      <c r="B34" s="249"/>
      <c r="C34" s="250"/>
      <c r="D34" s="369" t="s">
        <v>1403</v>
      </c>
      <c r="E34" s="369"/>
      <c r="F34" s="369"/>
      <c r="G34" s="369"/>
      <c r="H34" s="369"/>
      <c r="I34" s="369"/>
      <c r="J34" s="369"/>
      <c r="K34" s="246"/>
    </row>
    <row r="35" spans="2:11" ht="15" customHeight="1">
      <c r="B35" s="249"/>
      <c r="C35" s="250"/>
      <c r="D35" s="369" t="s">
        <v>1404</v>
      </c>
      <c r="E35" s="369"/>
      <c r="F35" s="369"/>
      <c r="G35" s="369"/>
      <c r="H35" s="369"/>
      <c r="I35" s="369"/>
      <c r="J35" s="369"/>
      <c r="K35" s="246"/>
    </row>
    <row r="36" spans="2:11" ht="15" customHeight="1">
      <c r="B36" s="249"/>
      <c r="C36" s="250"/>
      <c r="D36" s="248"/>
      <c r="E36" s="251" t="s">
        <v>110</v>
      </c>
      <c r="F36" s="248"/>
      <c r="G36" s="369" t="s">
        <v>1405</v>
      </c>
      <c r="H36" s="369"/>
      <c r="I36" s="369"/>
      <c r="J36" s="369"/>
      <c r="K36" s="246"/>
    </row>
    <row r="37" spans="2:11" ht="30.75" customHeight="1">
      <c r="B37" s="249"/>
      <c r="C37" s="250"/>
      <c r="D37" s="248"/>
      <c r="E37" s="251" t="s">
        <v>1406</v>
      </c>
      <c r="F37" s="248"/>
      <c r="G37" s="369" t="s">
        <v>1407</v>
      </c>
      <c r="H37" s="369"/>
      <c r="I37" s="369"/>
      <c r="J37" s="369"/>
      <c r="K37" s="246"/>
    </row>
    <row r="38" spans="2:11" ht="15" customHeight="1">
      <c r="B38" s="249"/>
      <c r="C38" s="250"/>
      <c r="D38" s="248"/>
      <c r="E38" s="251" t="s">
        <v>53</v>
      </c>
      <c r="F38" s="248"/>
      <c r="G38" s="369" t="s">
        <v>1408</v>
      </c>
      <c r="H38" s="369"/>
      <c r="I38" s="369"/>
      <c r="J38" s="369"/>
      <c r="K38" s="246"/>
    </row>
    <row r="39" spans="2:11" ht="15" customHeight="1">
      <c r="B39" s="249"/>
      <c r="C39" s="250"/>
      <c r="D39" s="248"/>
      <c r="E39" s="251" t="s">
        <v>54</v>
      </c>
      <c r="F39" s="248"/>
      <c r="G39" s="369" t="s">
        <v>1409</v>
      </c>
      <c r="H39" s="369"/>
      <c r="I39" s="369"/>
      <c r="J39" s="369"/>
      <c r="K39" s="246"/>
    </row>
    <row r="40" spans="2:11" ht="15" customHeight="1">
      <c r="B40" s="249"/>
      <c r="C40" s="250"/>
      <c r="D40" s="248"/>
      <c r="E40" s="251" t="s">
        <v>111</v>
      </c>
      <c r="F40" s="248"/>
      <c r="G40" s="369" t="s">
        <v>1410</v>
      </c>
      <c r="H40" s="369"/>
      <c r="I40" s="369"/>
      <c r="J40" s="369"/>
      <c r="K40" s="246"/>
    </row>
    <row r="41" spans="2:11" ht="15" customHeight="1">
      <c r="B41" s="249"/>
      <c r="C41" s="250"/>
      <c r="D41" s="248"/>
      <c r="E41" s="251" t="s">
        <v>112</v>
      </c>
      <c r="F41" s="248"/>
      <c r="G41" s="369" t="s">
        <v>1411</v>
      </c>
      <c r="H41" s="369"/>
      <c r="I41" s="369"/>
      <c r="J41" s="369"/>
      <c r="K41" s="246"/>
    </row>
    <row r="42" spans="2:11" ht="15" customHeight="1">
      <c r="B42" s="249"/>
      <c r="C42" s="250"/>
      <c r="D42" s="248"/>
      <c r="E42" s="251" t="s">
        <v>1412</v>
      </c>
      <c r="F42" s="248"/>
      <c r="G42" s="369" t="s">
        <v>1413</v>
      </c>
      <c r="H42" s="369"/>
      <c r="I42" s="369"/>
      <c r="J42" s="369"/>
      <c r="K42" s="246"/>
    </row>
    <row r="43" spans="2:11" ht="15" customHeight="1">
      <c r="B43" s="249"/>
      <c r="C43" s="250"/>
      <c r="D43" s="248"/>
      <c r="E43" s="251"/>
      <c r="F43" s="248"/>
      <c r="G43" s="369" t="s">
        <v>1414</v>
      </c>
      <c r="H43" s="369"/>
      <c r="I43" s="369"/>
      <c r="J43" s="369"/>
      <c r="K43" s="246"/>
    </row>
    <row r="44" spans="2:11" ht="15" customHeight="1">
      <c r="B44" s="249"/>
      <c r="C44" s="250"/>
      <c r="D44" s="248"/>
      <c r="E44" s="251" t="s">
        <v>1415</v>
      </c>
      <c r="F44" s="248"/>
      <c r="G44" s="369" t="s">
        <v>1416</v>
      </c>
      <c r="H44" s="369"/>
      <c r="I44" s="369"/>
      <c r="J44" s="369"/>
      <c r="K44" s="246"/>
    </row>
    <row r="45" spans="2:11" ht="15" customHeight="1">
      <c r="B45" s="249"/>
      <c r="C45" s="250"/>
      <c r="D45" s="248"/>
      <c r="E45" s="251" t="s">
        <v>114</v>
      </c>
      <c r="F45" s="248"/>
      <c r="G45" s="369" t="s">
        <v>1417</v>
      </c>
      <c r="H45" s="369"/>
      <c r="I45" s="369"/>
      <c r="J45" s="369"/>
      <c r="K45" s="246"/>
    </row>
    <row r="46" spans="2:1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ht="15" customHeight="1">
      <c r="B47" s="249"/>
      <c r="C47" s="250"/>
      <c r="D47" s="369" t="s">
        <v>1418</v>
      </c>
      <c r="E47" s="369"/>
      <c r="F47" s="369"/>
      <c r="G47" s="369"/>
      <c r="H47" s="369"/>
      <c r="I47" s="369"/>
      <c r="J47" s="369"/>
      <c r="K47" s="246"/>
    </row>
    <row r="48" spans="2:11" ht="15" customHeight="1">
      <c r="B48" s="249"/>
      <c r="C48" s="250"/>
      <c r="D48" s="250"/>
      <c r="E48" s="369" t="s">
        <v>1419</v>
      </c>
      <c r="F48" s="369"/>
      <c r="G48" s="369"/>
      <c r="H48" s="369"/>
      <c r="I48" s="369"/>
      <c r="J48" s="369"/>
      <c r="K48" s="246"/>
    </row>
    <row r="49" spans="2:11" ht="15" customHeight="1">
      <c r="B49" s="249"/>
      <c r="C49" s="250"/>
      <c r="D49" s="250"/>
      <c r="E49" s="369" t="s">
        <v>1420</v>
      </c>
      <c r="F49" s="369"/>
      <c r="G49" s="369"/>
      <c r="H49" s="369"/>
      <c r="I49" s="369"/>
      <c r="J49" s="369"/>
      <c r="K49" s="246"/>
    </row>
    <row r="50" spans="2:11" ht="15" customHeight="1">
      <c r="B50" s="249"/>
      <c r="C50" s="250"/>
      <c r="D50" s="250"/>
      <c r="E50" s="369" t="s">
        <v>1421</v>
      </c>
      <c r="F50" s="369"/>
      <c r="G50" s="369"/>
      <c r="H50" s="369"/>
      <c r="I50" s="369"/>
      <c r="J50" s="369"/>
      <c r="K50" s="246"/>
    </row>
    <row r="51" spans="2:11" ht="15" customHeight="1">
      <c r="B51" s="249"/>
      <c r="C51" s="250"/>
      <c r="D51" s="369" t="s">
        <v>1422</v>
      </c>
      <c r="E51" s="369"/>
      <c r="F51" s="369"/>
      <c r="G51" s="369"/>
      <c r="H51" s="369"/>
      <c r="I51" s="369"/>
      <c r="J51" s="369"/>
      <c r="K51" s="246"/>
    </row>
    <row r="52" spans="2:11" ht="25.5" customHeight="1">
      <c r="B52" s="245"/>
      <c r="C52" s="371" t="s">
        <v>1423</v>
      </c>
      <c r="D52" s="371"/>
      <c r="E52" s="371"/>
      <c r="F52" s="371"/>
      <c r="G52" s="371"/>
      <c r="H52" s="371"/>
      <c r="I52" s="371"/>
      <c r="J52" s="371"/>
      <c r="K52" s="246"/>
    </row>
    <row r="53" spans="2:1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ht="15" customHeight="1">
      <c r="B54" s="245"/>
      <c r="C54" s="369" t="s">
        <v>1424</v>
      </c>
      <c r="D54" s="369"/>
      <c r="E54" s="369"/>
      <c r="F54" s="369"/>
      <c r="G54" s="369"/>
      <c r="H54" s="369"/>
      <c r="I54" s="369"/>
      <c r="J54" s="369"/>
      <c r="K54" s="246"/>
    </row>
    <row r="55" spans="2:11" ht="15" customHeight="1">
      <c r="B55" s="245"/>
      <c r="C55" s="369" t="s">
        <v>1425</v>
      </c>
      <c r="D55" s="369"/>
      <c r="E55" s="369"/>
      <c r="F55" s="369"/>
      <c r="G55" s="369"/>
      <c r="H55" s="369"/>
      <c r="I55" s="369"/>
      <c r="J55" s="369"/>
      <c r="K55" s="246"/>
    </row>
    <row r="56" spans="2:1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ht="15" customHeight="1">
      <c r="B57" s="245"/>
      <c r="C57" s="369" t="s">
        <v>1426</v>
      </c>
      <c r="D57" s="369"/>
      <c r="E57" s="369"/>
      <c r="F57" s="369"/>
      <c r="G57" s="369"/>
      <c r="H57" s="369"/>
      <c r="I57" s="369"/>
      <c r="J57" s="369"/>
      <c r="K57" s="246"/>
    </row>
    <row r="58" spans="2:11" ht="15" customHeight="1">
      <c r="B58" s="245"/>
      <c r="C58" s="250"/>
      <c r="D58" s="369" t="s">
        <v>1427</v>
      </c>
      <c r="E58" s="369"/>
      <c r="F58" s="369"/>
      <c r="G58" s="369"/>
      <c r="H58" s="369"/>
      <c r="I58" s="369"/>
      <c r="J58" s="369"/>
      <c r="K58" s="246"/>
    </row>
    <row r="59" spans="2:11" ht="15" customHeight="1">
      <c r="B59" s="245"/>
      <c r="C59" s="250"/>
      <c r="D59" s="369" t="s">
        <v>1428</v>
      </c>
      <c r="E59" s="369"/>
      <c r="F59" s="369"/>
      <c r="G59" s="369"/>
      <c r="H59" s="369"/>
      <c r="I59" s="369"/>
      <c r="J59" s="369"/>
      <c r="K59" s="246"/>
    </row>
    <row r="60" spans="2:11" ht="15" customHeight="1">
      <c r="B60" s="245"/>
      <c r="C60" s="250"/>
      <c r="D60" s="369" t="s">
        <v>1429</v>
      </c>
      <c r="E60" s="369"/>
      <c r="F60" s="369"/>
      <c r="G60" s="369"/>
      <c r="H60" s="369"/>
      <c r="I60" s="369"/>
      <c r="J60" s="369"/>
      <c r="K60" s="246"/>
    </row>
    <row r="61" spans="2:11" ht="15" customHeight="1">
      <c r="B61" s="245"/>
      <c r="C61" s="250"/>
      <c r="D61" s="369" t="s">
        <v>1430</v>
      </c>
      <c r="E61" s="369"/>
      <c r="F61" s="369"/>
      <c r="G61" s="369"/>
      <c r="H61" s="369"/>
      <c r="I61" s="369"/>
      <c r="J61" s="369"/>
      <c r="K61" s="246"/>
    </row>
    <row r="62" spans="2:11" ht="15" customHeight="1">
      <c r="B62" s="245"/>
      <c r="C62" s="250"/>
      <c r="D62" s="372" t="s">
        <v>1431</v>
      </c>
      <c r="E62" s="372"/>
      <c r="F62" s="372"/>
      <c r="G62" s="372"/>
      <c r="H62" s="372"/>
      <c r="I62" s="372"/>
      <c r="J62" s="372"/>
      <c r="K62" s="246"/>
    </row>
    <row r="63" spans="2:11" ht="15" customHeight="1">
      <c r="B63" s="245"/>
      <c r="C63" s="250"/>
      <c r="D63" s="369" t="s">
        <v>1432</v>
      </c>
      <c r="E63" s="369"/>
      <c r="F63" s="369"/>
      <c r="G63" s="369"/>
      <c r="H63" s="369"/>
      <c r="I63" s="369"/>
      <c r="J63" s="369"/>
      <c r="K63" s="246"/>
    </row>
    <row r="64" spans="2:1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ht="15" customHeight="1">
      <c r="B65" s="245"/>
      <c r="C65" s="250"/>
      <c r="D65" s="369" t="s">
        <v>1433</v>
      </c>
      <c r="E65" s="369"/>
      <c r="F65" s="369"/>
      <c r="G65" s="369"/>
      <c r="H65" s="369"/>
      <c r="I65" s="369"/>
      <c r="J65" s="369"/>
      <c r="K65" s="246"/>
    </row>
    <row r="66" spans="2:11" ht="15" customHeight="1">
      <c r="B66" s="245"/>
      <c r="C66" s="250"/>
      <c r="D66" s="372" t="s">
        <v>1434</v>
      </c>
      <c r="E66" s="372"/>
      <c r="F66" s="372"/>
      <c r="G66" s="372"/>
      <c r="H66" s="372"/>
      <c r="I66" s="372"/>
      <c r="J66" s="372"/>
      <c r="K66" s="246"/>
    </row>
    <row r="67" spans="2:11" ht="15" customHeight="1">
      <c r="B67" s="245"/>
      <c r="C67" s="250"/>
      <c r="D67" s="369" t="s">
        <v>1435</v>
      </c>
      <c r="E67" s="369"/>
      <c r="F67" s="369"/>
      <c r="G67" s="369"/>
      <c r="H67" s="369"/>
      <c r="I67" s="369"/>
      <c r="J67" s="369"/>
      <c r="K67" s="246"/>
    </row>
    <row r="68" spans="2:11" ht="15" customHeight="1">
      <c r="B68" s="245"/>
      <c r="C68" s="250"/>
      <c r="D68" s="369" t="s">
        <v>1436</v>
      </c>
      <c r="E68" s="369"/>
      <c r="F68" s="369"/>
      <c r="G68" s="369"/>
      <c r="H68" s="369"/>
      <c r="I68" s="369"/>
      <c r="J68" s="369"/>
      <c r="K68" s="246"/>
    </row>
    <row r="69" spans="2:11" ht="15" customHeight="1">
      <c r="B69" s="245"/>
      <c r="C69" s="250"/>
      <c r="D69" s="369" t="s">
        <v>1437</v>
      </c>
      <c r="E69" s="369"/>
      <c r="F69" s="369"/>
      <c r="G69" s="369"/>
      <c r="H69" s="369"/>
      <c r="I69" s="369"/>
      <c r="J69" s="369"/>
      <c r="K69" s="246"/>
    </row>
    <row r="70" spans="2:11" ht="15" customHeight="1">
      <c r="B70" s="245"/>
      <c r="C70" s="250"/>
      <c r="D70" s="369" t="s">
        <v>1438</v>
      </c>
      <c r="E70" s="369"/>
      <c r="F70" s="369"/>
      <c r="G70" s="369"/>
      <c r="H70" s="369"/>
      <c r="I70" s="369"/>
      <c r="J70" s="369"/>
      <c r="K70" s="246"/>
    </row>
    <row r="71" spans="2:1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ht="45" customHeight="1">
      <c r="B75" s="262"/>
      <c r="C75" s="370" t="s">
        <v>1439</v>
      </c>
      <c r="D75" s="370"/>
      <c r="E75" s="370"/>
      <c r="F75" s="370"/>
      <c r="G75" s="370"/>
      <c r="H75" s="370"/>
      <c r="I75" s="370"/>
      <c r="J75" s="370"/>
      <c r="K75" s="263"/>
    </row>
    <row r="76" spans="2:11" ht="17.25" customHeight="1">
      <c r="B76" s="262"/>
      <c r="C76" s="264" t="s">
        <v>1440</v>
      </c>
      <c r="D76" s="264"/>
      <c r="E76" s="264"/>
      <c r="F76" s="264" t="s">
        <v>1441</v>
      </c>
      <c r="G76" s="265"/>
      <c r="H76" s="264" t="s">
        <v>54</v>
      </c>
      <c r="I76" s="264" t="s">
        <v>57</v>
      </c>
      <c r="J76" s="264" t="s">
        <v>1442</v>
      </c>
      <c r="K76" s="263"/>
    </row>
    <row r="77" spans="2:11" ht="17.25" customHeight="1">
      <c r="B77" s="262"/>
      <c r="C77" s="266" t="s">
        <v>1443</v>
      </c>
      <c r="D77" s="266"/>
      <c r="E77" s="266"/>
      <c r="F77" s="267" t="s">
        <v>1444</v>
      </c>
      <c r="G77" s="268"/>
      <c r="H77" s="266"/>
      <c r="I77" s="266"/>
      <c r="J77" s="266" t="s">
        <v>1445</v>
      </c>
      <c r="K77" s="263"/>
    </row>
    <row r="78" spans="2:1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ht="15" customHeight="1">
      <c r="B79" s="262"/>
      <c r="C79" s="251" t="s">
        <v>53</v>
      </c>
      <c r="D79" s="269"/>
      <c r="E79" s="269"/>
      <c r="F79" s="271" t="s">
        <v>1446</v>
      </c>
      <c r="G79" s="270"/>
      <c r="H79" s="251" t="s">
        <v>1447</v>
      </c>
      <c r="I79" s="251" t="s">
        <v>1448</v>
      </c>
      <c r="J79" s="251">
        <v>20</v>
      </c>
      <c r="K79" s="263"/>
    </row>
    <row r="80" spans="2:11" ht="15" customHeight="1">
      <c r="B80" s="262"/>
      <c r="C80" s="251" t="s">
        <v>1449</v>
      </c>
      <c r="D80" s="251"/>
      <c r="E80" s="251"/>
      <c r="F80" s="271" t="s">
        <v>1446</v>
      </c>
      <c r="G80" s="270"/>
      <c r="H80" s="251" t="s">
        <v>1450</v>
      </c>
      <c r="I80" s="251" t="s">
        <v>1448</v>
      </c>
      <c r="J80" s="251">
        <v>120</v>
      </c>
      <c r="K80" s="263"/>
    </row>
    <row r="81" spans="2:11" ht="15" customHeight="1">
      <c r="B81" s="272"/>
      <c r="C81" s="251" t="s">
        <v>1451</v>
      </c>
      <c r="D81" s="251"/>
      <c r="E81" s="251"/>
      <c r="F81" s="271" t="s">
        <v>1452</v>
      </c>
      <c r="G81" s="270"/>
      <c r="H81" s="251" t="s">
        <v>1453</v>
      </c>
      <c r="I81" s="251" t="s">
        <v>1448</v>
      </c>
      <c r="J81" s="251">
        <v>50</v>
      </c>
      <c r="K81" s="263"/>
    </row>
    <row r="82" spans="2:11" ht="15" customHeight="1">
      <c r="B82" s="272"/>
      <c r="C82" s="251" t="s">
        <v>1454</v>
      </c>
      <c r="D82" s="251"/>
      <c r="E82" s="251"/>
      <c r="F82" s="271" t="s">
        <v>1446</v>
      </c>
      <c r="G82" s="270"/>
      <c r="H82" s="251" t="s">
        <v>1455</v>
      </c>
      <c r="I82" s="251" t="s">
        <v>1456</v>
      </c>
      <c r="J82" s="251"/>
      <c r="K82" s="263"/>
    </row>
    <row r="83" spans="2:11" ht="15" customHeight="1">
      <c r="B83" s="272"/>
      <c r="C83" s="273" t="s">
        <v>1457</v>
      </c>
      <c r="D83" s="273"/>
      <c r="E83" s="273"/>
      <c r="F83" s="274" t="s">
        <v>1452</v>
      </c>
      <c r="G83" s="273"/>
      <c r="H83" s="273" t="s">
        <v>1458</v>
      </c>
      <c r="I83" s="273" t="s">
        <v>1448</v>
      </c>
      <c r="J83" s="273">
        <v>15</v>
      </c>
      <c r="K83" s="263"/>
    </row>
    <row r="84" spans="2:11" ht="15" customHeight="1">
      <c r="B84" s="272"/>
      <c r="C84" s="273" t="s">
        <v>1459</v>
      </c>
      <c r="D84" s="273"/>
      <c r="E84" s="273"/>
      <c r="F84" s="274" t="s">
        <v>1452</v>
      </c>
      <c r="G84" s="273"/>
      <c r="H84" s="273" t="s">
        <v>1460</v>
      </c>
      <c r="I84" s="273" t="s">
        <v>1448</v>
      </c>
      <c r="J84" s="273">
        <v>15</v>
      </c>
      <c r="K84" s="263"/>
    </row>
    <row r="85" spans="2:11" ht="15" customHeight="1">
      <c r="B85" s="272"/>
      <c r="C85" s="273" t="s">
        <v>1461</v>
      </c>
      <c r="D85" s="273"/>
      <c r="E85" s="273"/>
      <c r="F85" s="274" t="s">
        <v>1452</v>
      </c>
      <c r="G85" s="273"/>
      <c r="H85" s="273" t="s">
        <v>1462</v>
      </c>
      <c r="I85" s="273" t="s">
        <v>1448</v>
      </c>
      <c r="J85" s="273">
        <v>20</v>
      </c>
      <c r="K85" s="263"/>
    </row>
    <row r="86" spans="2:11" ht="15" customHeight="1">
      <c r="B86" s="272"/>
      <c r="C86" s="273" t="s">
        <v>1463</v>
      </c>
      <c r="D86" s="273"/>
      <c r="E86" s="273"/>
      <c r="F86" s="274" t="s">
        <v>1452</v>
      </c>
      <c r="G86" s="273"/>
      <c r="H86" s="273" t="s">
        <v>1464</v>
      </c>
      <c r="I86" s="273" t="s">
        <v>1448</v>
      </c>
      <c r="J86" s="273">
        <v>20</v>
      </c>
      <c r="K86" s="263"/>
    </row>
    <row r="87" spans="2:11" ht="15" customHeight="1">
      <c r="B87" s="272"/>
      <c r="C87" s="251" t="s">
        <v>1465</v>
      </c>
      <c r="D87" s="251"/>
      <c r="E87" s="251"/>
      <c r="F87" s="271" t="s">
        <v>1452</v>
      </c>
      <c r="G87" s="270"/>
      <c r="H87" s="251" t="s">
        <v>1466</v>
      </c>
      <c r="I87" s="251" t="s">
        <v>1448</v>
      </c>
      <c r="J87" s="251">
        <v>50</v>
      </c>
      <c r="K87" s="263"/>
    </row>
    <row r="88" spans="2:11" ht="15" customHeight="1">
      <c r="B88" s="272"/>
      <c r="C88" s="251" t="s">
        <v>1467</v>
      </c>
      <c r="D88" s="251"/>
      <c r="E88" s="251"/>
      <c r="F88" s="271" t="s">
        <v>1452</v>
      </c>
      <c r="G88" s="270"/>
      <c r="H88" s="251" t="s">
        <v>1468</v>
      </c>
      <c r="I88" s="251" t="s">
        <v>1448</v>
      </c>
      <c r="J88" s="251">
        <v>20</v>
      </c>
      <c r="K88" s="263"/>
    </row>
    <row r="89" spans="2:11" ht="15" customHeight="1">
      <c r="B89" s="272"/>
      <c r="C89" s="251" t="s">
        <v>1469</v>
      </c>
      <c r="D89" s="251"/>
      <c r="E89" s="251"/>
      <c r="F89" s="271" t="s">
        <v>1452</v>
      </c>
      <c r="G89" s="270"/>
      <c r="H89" s="251" t="s">
        <v>1470</v>
      </c>
      <c r="I89" s="251" t="s">
        <v>1448</v>
      </c>
      <c r="J89" s="251">
        <v>20</v>
      </c>
      <c r="K89" s="263"/>
    </row>
    <row r="90" spans="2:11" ht="15" customHeight="1">
      <c r="B90" s="272"/>
      <c r="C90" s="251" t="s">
        <v>1471</v>
      </c>
      <c r="D90" s="251"/>
      <c r="E90" s="251"/>
      <c r="F90" s="271" t="s">
        <v>1452</v>
      </c>
      <c r="G90" s="270"/>
      <c r="H90" s="251" t="s">
        <v>1472</v>
      </c>
      <c r="I90" s="251" t="s">
        <v>1448</v>
      </c>
      <c r="J90" s="251">
        <v>50</v>
      </c>
      <c r="K90" s="263"/>
    </row>
    <row r="91" spans="2:11" ht="15" customHeight="1">
      <c r="B91" s="272"/>
      <c r="C91" s="251" t="s">
        <v>1473</v>
      </c>
      <c r="D91" s="251"/>
      <c r="E91" s="251"/>
      <c r="F91" s="271" t="s">
        <v>1452</v>
      </c>
      <c r="G91" s="270"/>
      <c r="H91" s="251" t="s">
        <v>1473</v>
      </c>
      <c r="I91" s="251" t="s">
        <v>1448</v>
      </c>
      <c r="J91" s="251">
        <v>50</v>
      </c>
      <c r="K91" s="263"/>
    </row>
    <row r="92" spans="2:11" ht="15" customHeight="1">
      <c r="B92" s="272"/>
      <c r="C92" s="251" t="s">
        <v>1474</v>
      </c>
      <c r="D92" s="251"/>
      <c r="E92" s="251"/>
      <c r="F92" s="271" t="s">
        <v>1452</v>
      </c>
      <c r="G92" s="270"/>
      <c r="H92" s="251" t="s">
        <v>1475</v>
      </c>
      <c r="I92" s="251" t="s">
        <v>1448</v>
      </c>
      <c r="J92" s="251">
        <v>255</v>
      </c>
      <c r="K92" s="263"/>
    </row>
    <row r="93" spans="2:11" ht="15" customHeight="1">
      <c r="B93" s="272"/>
      <c r="C93" s="251" t="s">
        <v>1476</v>
      </c>
      <c r="D93" s="251"/>
      <c r="E93" s="251"/>
      <c r="F93" s="271" t="s">
        <v>1446</v>
      </c>
      <c r="G93" s="270"/>
      <c r="H93" s="251" t="s">
        <v>1477</v>
      </c>
      <c r="I93" s="251" t="s">
        <v>1478</v>
      </c>
      <c r="J93" s="251"/>
      <c r="K93" s="263"/>
    </row>
    <row r="94" spans="2:11" ht="15" customHeight="1">
      <c r="B94" s="272"/>
      <c r="C94" s="251" t="s">
        <v>1479</v>
      </c>
      <c r="D94" s="251"/>
      <c r="E94" s="251"/>
      <c r="F94" s="271" t="s">
        <v>1446</v>
      </c>
      <c r="G94" s="270"/>
      <c r="H94" s="251" t="s">
        <v>1480</v>
      </c>
      <c r="I94" s="251" t="s">
        <v>1481</v>
      </c>
      <c r="J94" s="251"/>
      <c r="K94" s="263"/>
    </row>
    <row r="95" spans="2:11" ht="15" customHeight="1">
      <c r="B95" s="272"/>
      <c r="C95" s="251" t="s">
        <v>1482</v>
      </c>
      <c r="D95" s="251"/>
      <c r="E95" s="251"/>
      <c r="F95" s="271" t="s">
        <v>1446</v>
      </c>
      <c r="G95" s="270"/>
      <c r="H95" s="251" t="s">
        <v>1482</v>
      </c>
      <c r="I95" s="251" t="s">
        <v>1481</v>
      </c>
      <c r="J95" s="251"/>
      <c r="K95" s="263"/>
    </row>
    <row r="96" spans="2:11" ht="15" customHeight="1">
      <c r="B96" s="272"/>
      <c r="C96" s="251" t="s">
        <v>38</v>
      </c>
      <c r="D96" s="251"/>
      <c r="E96" s="251"/>
      <c r="F96" s="271" t="s">
        <v>1446</v>
      </c>
      <c r="G96" s="270"/>
      <c r="H96" s="251" t="s">
        <v>1483</v>
      </c>
      <c r="I96" s="251" t="s">
        <v>1481</v>
      </c>
      <c r="J96" s="251"/>
      <c r="K96" s="263"/>
    </row>
    <row r="97" spans="2:11" ht="15" customHeight="1">
      <c r="B97" s="272"/>
      <c r="C97" s="251" t="s">
        <v>48</v>
      </c>
      <c r="D97" s="251"/>
      <c r="E97" s="251"/>
      <c r="F97" s="271" t="s">
        <v>1446</v>
      </c>
      <c r="G97" s="270"/>
      <c r="H97" s="251" t="s">
        <v>1484</v>
      </c>
      <c r="I97" s="251" t="s">
        <v>1481</v>
      </c>
      <c r="J97" s="251"/>
      <c r="K97" s="263"/>
    </row>
    <row r="98" spans="2:1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ht="45" customHeight="1">
      <c r="B102" s="262"/>
      <c r="C102" s="370" t="s">
        <v>1485</v>
      </c>
      <c r="D102" s="370"/>
      <c r="E102" s="370"/>
      <c r="F102" s="370"/>
      <c r="G102" s="370"/>
      <c r="H102" s="370"/>
      <c r="I102" s="370"/>
      <c r="J102" s="370"/>
      <c r="K102" s="263"/>
    </row>
    <row r="103" spans="2:11" ht="17.25" customHeight="1">
      <c r="B103" s="262"/>
      <c r="C103" s="264" t="s">
        <v>1440</v>
      </c>
      <c r="D103" s="264"/>
      <c r="E103" s="264"/>
      <c r="F103" s="264" t="s">
        <v>1441</v>
      </c>
      <c r="G103" s="265"/>
      <c r="H103" s="264" t="s">
        <v>54</v>
      </c>
      <c r="I103" s="264" t="s">
        <v>57</v>
      </c>
      <c r="J103" s="264" t="s">
        <v>1442</v>
      </c>
      <c r="K103" s="263"/>
    </row>
    <row r="104" spans="2:11" ht="17.25" customHeight="1">
      <c r="B104" s="262"/>
      <c r="C104" s="266" t="s">
        <v>1443</v>
      </c>
      <c r="D104" s="266"/>
      <c r="E104" s="266"/>
      <c r="F104" s="267" t="s">
        <v>1444</v>
      </c>
      <c r="G104" s="268"/>
      <c r="H104" s="266"/>
      <c r="I104" s="266"/>
      <c r="J104" s="266" t="s">
        <v>1445</v>
      </c>
      <c r="K104" s="263"/>
    </row>
    <row r="105" spans="2:11" ht="5.25" customHeight="1">
      <c r="B105" s="262"/>
      <c r="C105" s="264"/>
      <c r="D105" s="264"/>
      <c r="E105" s="264"/>
      <c r="F105" s="264"/>
      <c r="G105" s="280"/>
      <c r="H105" s="264"/>
      <c r="I105" s="264"/>
      <c r="J105" s="264"/>
      <c r="K105" s="263"/>
    </row>
    <row r="106" spans="2:11" ht="15" customHeight="1">
      <c r="B106" s="262"/>
      <c r="C106" s="251" t="s">
        <v>53</v>
      </c>
      <c r="D106" s="269"/>
      <c r="E106" s="269"/>
      <c r="F106" s="271" t="s">
        <v>1446</v>
      </c>
      <c r="G106" s="280"/>
      <c r="H106" s="251" t="s">
        <v>1486</v>
      </c>
      <c r="I106" s="251" t="s">
        <v>1448</v>
      </c>
      <c r="J106" s="251">
        <v>20</v>
      </c>
      <c r="K106" s="263"/>
    </row>
    <row r="107" spans="2:11" ht="15" customHeight="1">
      <c r="B107" s="262"/>
      <c r="C107" s="251" t="s">
        <v>1449</v>
      </c>
      <c r="D107" s="251"/>
      <c r="E107" s="251"/>
      <c r="F107" s="271" t="s">
        <v>1446</v>
      </c>
      <c r="G107" s="251"/>
      <c r="H107" s="251" t="s">
        <v>1486</v>
      </c>
      <c r="I107" s="251" t="s">
        <v>1448</v>
      </c>
      <c r="J107" s="251">
        <v>120</v>
      </c>
      <c r="K107" s="263"/>
    </row>
    <row r="108" spans="2:11" ht="15" customHeight="1">
      <c r="B108" s="272"/>
      <c r="C108" s="251" t="s">
        <v>1451</v>
      </c>
      <c r="D108" s="251"/>
      <c r="E108" s="251"/>
      <c r="F108" s="271" t="s">
        <v>1452</v>
      </c>
      <c r="G108" s="251"/>
      <c r="H108" s="251" t="s">
        <v>1486</v>
      </c>
      <c r="I108" s="251" t="s">
        <v>1448</v>
      </c>
      <c r="J108" s="251">
        <v>50</v>
      </c>
      <c r="K108" s="263"/>
    </row>
    <row r="109" spans="2:11" ht="15" customHeight="1">
      <c r="B109" s="272"/>
      <c r="C109" s="251" t="s">
        <v>1454</v>
      </c>
      <c r="D109" s="251"/>
      <c r="E109" s="251"/>
      <c r="F109" s="271" t="s">
        <v>1446</v>
      </c>
      <c r="G109" s="251"/>
      <c r="H109" s="251" t="s">
        <v>1486</v>
      </c>
      <c r="I109" s="251" t="s">
        <v>1456</v>
      </c>
      <c r="J109" s="251"/>
      <c r="K109" s="263"/>
    </row>
    <row r="110" spans="2:11" ht="15" customHeight="1">
      <c r="B110" s="272"/>
      <c r="C110" s="251" t="s">
        <v>1465</v>
      </c>
      <c r="D110" s="251"/>
      <c r="E110" s="251"/>
      <c r="F110" s="271" t="s">
        <v>1452</v>
      </c>
      <c r="G110" s="251"/>
      <c r="H110" s="251" t="s">
        <v>1486</v>
      </c>
      <c r="I110" s="251" t="s">
        <v>1448</v>
      </c>
      <c r="J110" s="251">
        <v>50</v>
      </c>
      <c r="K110" s="263"/>
    </row>
    <row r="111" spans="2:11" ht="15" customHeight="1">
      <c r="B111" s="272"/>
      <c r="C111" s="251" t="s">
        <v>1473</v>
      </c>
      <c r="D111" s="251"/>
      <c r="E111" s="251"/>
      <c r="F111" s="271" t="s">
        <v>1452</v>
      </c>
      <c r="G111" s="251"/>
      <c r="H111" s="251" t="s">
        <v>1486</v>
      </c>
      <c r="I111" s="251" t="s">
        <v>1448</v>
      </c>
      <c r="J111" s="251">
        <v>50</v>
      </c>
      <c r="K111" s="263"/>
    </row>
    <row r="112" spans="2:11" ht="15" customHeight="1">
      <c r="B112" s="272"/>
      <c r="C112" s="251" t="s">
        <v>1471</v>
      </c>
      <c r="D112" s="251"/>
      <c r="E112" s="251"/>
      <c r="F112" s="271" t="s">
        <v>1452</v>
      </c>
      <c r="G112" s="251"/>
      <c r="H112" s="251" t="s">
        <v>1486</v>
      </c>
      <c r="I112" s="251" t="s">
        <v>1448</v>
      </c>
      <c r="J112" s="251">
        <v>50</v>
      </c>
      <c r="K112" s="263"/>
    </row>
    <row r="113" spans="2:11" ht="15" customHeight="1">
      <c r="B113" s="272"/>
      <c r="C113" s="251" t="s">
        <v>53</v>
      </c>
      <c r="D113" s="251"/>
      <c r="E113" s="251"/>
      <c r="F113" s="271" t="s">
        <v>1446</v>
      </c>
      <c r="G113" s="251"/>
      <c r="H113" s="251" t="s">
        <v>1487</v>
      </c>
      <c r="I113" s="251" t="s">
        <v>1448</v>
      </c>
      <c r="J113" s="251">
        <v>20</v>
      </c>
      <c r="K113" s="263"/>
    </row>
    <row r="114" spans="2:11" ht="15" customHeight="1">
      <c r="B114" s="272"/>
      <c r="C114" s="251" t="s">
        <v>1488</v>
      </c>
      <c r="D114" s="251"/>
      <c r="E114" s="251"/>
      <c r="F114" s="271" t="s">
        <v>1446</v>
      </c>
      <c r="G114" s="251"/>
      <c r="H114" s="251" t="s">
        <v>1489</v>
      </c>
      <c r="I114" s="251" t="s">
        <v>1448</v>
      </c>
      <c r="J114" s="251">
        <v>120</v>
      </c>
      <c r="K114" s="263"/>
    </row>
    <row r="115" spans="2:11" ht="15" customHeight="1">
      <c r="B115" s="272"/>
      <c r="C115" s="251" t="s">
        <v>38</v>
      </c>
      <c r="D115" s="251"/>
      <c r="E115" s="251"/>
      <c r="F115" s="271" t="s">
        <v>1446</v>
      </c>
      <c r="G115" s="251"/>
      <c r="H115" s="251" t="s">
        <v>1490</v>
      </c>
      <c r="I115" s="251" t="s">
        <v>1481</v>
      </c>
      <c r="J115" s="251"/>
      <c r="K115" s="263"/>
    </row>
    <row r="116" spans="2:11" ht="15" customHeight="1">
      <c r="B116" s="272"/>
      <c r="C116" s="251" t="s">
        <v>48</v>
      </c>
      <c r="D116" s="251"/>
      <c r="E116" s="251"/>
      <c r="F116" s="271" t="s">
        <v>1446</v>
      </c>
      <c r="G116" s="251"/>
      <c r="H116" s="251" t="s">
        <v>1491</v>
      </c>
      <c r="I116" s="251" t="s">
        <v>1481</v>
      </c>
      <c r="J116" s="251"/>
      <c r="K116" s="263"/>
    </row>
    <row r="117" spans="2:11" ht="15" customHeight="1">
      <c r="B117" s="272"/>
      <c r="C117" s="251" t="s">
        <v>57</v>
      </c>
      <c r="D117" s="251"/>
      <c r="E117" s="251"/>
      <c r="F117" s="271" t="s">
        <v>1446</v>
      </c>
      <c r="G117" s="251"/>
      <c r="H117" s="251" t="s">
        <v>1492</v>
      </c>
      <c r="I117" s="251" t="s">
        <v>1493</v>
      </c>
      <c r="J117" s="251"/>
      <c r="K117" s="263"/>
    </row>
    <row r="118" spans="2:1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ht="18.75" customHeight="1">
      <c r="B119" s="282"/>
      <c r="C119" s="248"/>
      <c r="D119" s="248"/>
      <c r="E119" s="248"/>
      <c r="F119" s="283"/>
      <c r="G119" s="248"/>
      <c r="H119" s="248"/>
      <c r="I119" s="248"/>
      <c r="J119" s="248"/>
      <c r="K119" s="282"/>
    </row>
    <row r="120" spans="2:1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ht="45" customHeight="1">
      <c r="B122" s="287"/>
      <c r="C122" s="368" t="s">
        <v>1494</v>
      </c>
      <c r="D122" s="368"/>
      <c r="E122" s="368"/>
      <c r="F122" s="368"/>
      <c r="G122" s="368"/>
      <c r="H122" s="368"/>
      <c r="I122" s="368"/>
      <c r="J122" s="368"/>
      <c r="K122" s="288"/>
    </row>
    <row r="123" spans="2:11" ht="17.25" customHeight="1">
      <c r="B123" s="289"/>
      <c r="C123" s="264" t="s">
        <v>1440</v>
      </c>
      <c r="D123" s="264"/>
      <c r="E123" s="264"/>
      <c r="F123" s="264" t="s">
        <v>1441</v>
      </c>
      <c r="G123" s="265"/>
      <c r="H123" s="264" t="s">
        <v>54</v>
      </c>
      <c r="I123" s="264" t="s">
        <v>57</v>
      </c>
      <c r="J123" s="264" t="s">
        <v>1442</v>
      </c>
      <c r="K123" s="290"/>
    </row>
    <row r="124" spans="2:11" ht="17.25" customHeight="1">
      <c r="B124" s="289"/>
      <c r="C124" s="266" t="s">
        <v>1443</v>
      </c>
      <c r="D124" s="266"/>
      <c r="E124" s="266"/>
      <c r="F124" s="267" t="s">
        <v>1444</v>
      </c>
      <c r="G124" s="268"/>
      <c r="H124" s="266"/>
      <c r="I124" s="266"/>
      <c r="J124" s="266" t="s">
        <v>1445</v>
      </c>
      <c r="K124" s="290"/>
    </row>
    <row r="125" spans="2:11" ht="5.25" customHeight="1">
      <c r="B125" s="291"/>
      <c r="C125" s="269"/>
      <c r="D125" s="269"/>
      <c r="E125" s="269"/>
      <c r="F125" s="269"/>
      <c r="G125" s="251"/>
      <c r="H125" s="269"/>
      <c r="I125" s="269"/>
      <c r="J125" s="269"/>
      <c r="K125" s="292"/>
    </row>
    <row r="126" spans="2:11" ht="15" customHeight="1">
      <c r="B126" s="291"/>
      <c r="C126" s="251" t="s">
        <v>1449</v>
      </c>
      <c r="D126" s="269"/>
      <c r="E126" s="269"/>
      <c r="F126" s="271" t="s">
        <v>1446</v>
      </c>
      <c r="G126" s="251"/>
      <c r="H126" s="251" t="s">
        <v>1486</v>
      </c>
      <c r="I126" s="251" t="s">
        <v>1448</v>
      </c>
      <c r="J126" s="251">
        <v>120</v>
      </c>
      <c r="K126" s="293"/>
    </row>
    <row r="127" spans="2:11" ht="15" customHeight="1">
      <c r="B127" s="291"/>
      <c r="C127" s="251" t="s">
        <v>1495</v>
      </c>
      <c r="D127" s="251"/>
      <c r="E127" s="251"/>
      <c r="F127" s="271" t="s">
        <v>1446</v>
      </c>
      <c r="G127" s="251"/>
      <c r="H127" s="251" t="s">
        <v>1496</v>
      </c>
      <c r="I127" s="251" t="s">
        <v>1448</v>
      </c>
      <c r="J127" s="251" t="s">
        <v>1497</v>
      </c>
      <c r="K127" s="293"/>
    </row>
    <row r="128" spans="2:11" ht="15" customHeight="1">
      <c r="B128" s="291"/>
      <c r="C128" s="251" t="s">
        <v>1394</v>
      </c>
      <c r="D128" s="251"/>
      <c r="E128" s="251"/>
      <c r="F128" s="271" t="s">
        <v>1446</v>
      </c>
      <c r="G128" s="251"/>
      <c r="H128" s="251" t="s">
        <v>1498</v>
      </c>
      <c r="I128" s="251" t="s">
        <v>1448</v>
      </c>
      <c r="J128" s="251" t="s">
        <v>1497</v>
      </c>
      <c r="K128" s="293"/>
    </row>
    <row r="129" spans="2:11" ht="15" customHeight="1">
      <c r="B129" s="291"/>
      <c r="C129" s="251" t="s">
        <v>1457</v>
      </c>
      <c r="D129" s="251"/>
      <c r="E129" s="251"/>
      <c r="F129" s="271" t="s">
        <v>1452</v>
      </c>
      <c r="G129" s="251"/>
      <c r="H129" s="251" t="s">
        <v>1458</v>
      </c>
      <c r="I129" s="251" t="s">
        <v>1448</v>
      </c>
      <c r="J129" s="251">
        <v>15</v>
      </c>
      <c r="K129" s="293"/>
    </row>
    <row r="130" spans="2:11" ht="15" customHeight="1">
      <c r="B130" s="291"/>
      <c r="C130" s="273" t="s">
        <v>1459</v>
      </c>
      <c r="D130" s="273"/>
      <c r="E130" s="273"/>
      <c r="F130" s="274" t="s">
        <v>1452</v>
      </c>
      <c r="G130" s="273"/>
      <c r="H130" s="273" t="s">
        <v>1460</v>
      </c>
      <c r="I130" s="273" t="s">
        <v>1448</v>
      </c>
      <c r="J130" s="273">
        <v>15</v>
      </c>
      <c r="K130" s="293"/>
    </row>
    <row r="131" spans="2:11" ht="15" customHeight="1">
      <c r="B131" s="291"/>
      <c r="C131" s="273" t="s">
        <v>1461</v>
      </c>
      <c r="D131" s="273"/>
      <c r="E131" s="273"/>
      <c r="F131" s="274" t="s">
        <v>1452</v>
      </c>
      <c r="G131" s="273"/>
      <c r="H131" s="273" t="s">
        <v>1462</v>
      </c>
      <c r="I131" s="273" t="s">
        <v>1448</v>
      </c>
      <c r="J131" s="273">
        <v>20</v>
      </c>
      <c r="K131" s="293"/>
    </row>
    <row r="132" spans="2:11" ht="15" customHeight="1">
      <c r="B132" s="291"/>
      <c r="C132" s="273" t="s">
        <v>1463</v>
      </c>
      <c r="D132" s="273"/>
      <c r="E132" s="273"/>
      <c r="F132" s="274" t="s">
        <v>1452</v>
      </c>
      <c r="G132" s="273"/>
      <c r="H132" s="273" t="s">
        <v>1464</v>
      </c>
      <c r="I132" s="273" t="s">
        <v>1448</v>
      </c>
      <c r="J132" s="273">
        <v>20</v>
      </c>
      <c r="K132" s="293"/>
    </row>
    <row r="133" spans="2:11" ht="15" customHeight="1">
      <c r="B133" s="291"/>
      <c r="C133" s="251" t="s">
        <v>1451</v>
      </c>
      <c r="D133" s="251"/>
      <c r="E133" s="251"/>
      <c r="F133" s="271" t="s">
        <v>1452</v>
      </c>
      <c r="G133" s="251"/>
      <c r="H133" s="251" t="s">
        <v>1486</v>
      </c>
      <c r="I133" s="251" t="s">
        <v>1448</v>
      </c>
      <c r="J133" s="251">
        <v>50</v>
      </c>
      <c r="K133" s="293"/>
    </row>
    <row r="134" spans="2:11" ht="15" customHeight="1">
      <c r="B134" s="291"/>
      <c r="C134" s="251" t="s">
        <v>1465</v>
      </c>
      <c r="D134" s="251"/>
      <c r="E134" s="251"/>
      <c r="F134" s="271" t="s">
        <v>1452</v>
      </c>
      <c r="G134" s="251"/>
      <c r="H134" s="251" t="s">
        <v>1486</v>
      </c>
      <c r="I134" s="251" t="s">
        <v>1448</v>
      </c>
      <c r="J134" s="251">
        <v>50</v>
      </c>
      <c r="K134" s="293"/>
    </row>
    <row r="135" spans="2:11" ht="15" customHeight="1">
      <c r="B135" s="291"/>
      <c r="C135" s="251" t="s">
        <v>1471</v>
      </c>
      <c r="D135" s="251"/>
      <c r="E135" s="251"/>
      <c r="F135" s="271" t="s">
        <v>1452</v>
      </c>
      <c r="G135" s="251"/>
      <c r="H135" s="251" t="s">
        <v>1486</v>
      </c>
      <c r="I135" s="251" t="s">
        <v>1448</v>
      </c>
      <c r="J135" s="251">
        <v>50</v>
      </c>
      <c r="K135" s="293"/>
    </row>
    <row r="136" spans="2:11" ht="15" customHeight="1">
      <c r="B136" s="291"/>
      <c r="C136" s="251" t="s">
        <v>1473</v>
      </c>
      <c r="D136" s="251"/>
      <c r="E136" s="251"/>
      <c r="F136" s="271" t="s">
        <v>1452</v>
      </c>
      <c r="G136" s="251"/>
      <c r="H136" s="251" t="s">
        <v>1486</v>
      </c>
      <c r="I136" s="251" t="s">
        <v>1448</v>
      </c>
      <c r="J136" s="251">
        <v>50</v>
      </c>
      <c r="K136" s="293"/>
    </row>
    <row r="137" spans="2:11" ht="15" customHeight="1">
      <c r="B137" s="291"/>
      <c r="C137" s="251" t="s">
        <v>1474</v>
      </c>
      <c r="D137" s="251"/>
      <c r="E137" s="251"/>
      <c r="F137" s="271" t="s">
        <v>1452</v>
      </c>
      <c r="G137" s="251"/>
      <c r="H137" s="251" t="s">
        <v>1499</v>
      </c>
      <c r="I137" s="251" t="s">
        <v>1448</v>
      </c>
      <c r="J137" s="251">
        <v>255</v>
      </c>
      <c r="K137" s="293"/>
    </row>
    <row r="138" spans="2:11" ht="15" customHeight="1">
      <c r="B138" s="291"/>
      <c r="C138" s="251" t="s">
        <v>1476</v>
      </c>
      <c r="D138" s="251"/>
      <c r="E138" s="251"/>
      <c r="F138" s="271" t="s">
        <v>1446</v>
      </c>
      <c r="G138" s="251"/>
      <c r="H138" s="251" t="s">
        <v>1500</v>
      </c>
      <c r="I138" s="251" t="s">
        <v>1478</v>
      </c>
      <c r="J138" s="251"/>
      <c r="K138" s="293"/>
    </row>
    <row r="139" spans="2:11" ht="15" customHeight="1">
      <c r="B139" s="291"/>
      <c r="C139" s="251" t="s">
        <v>1479</v>
      </c>
      <c r="D139" s="251"/>
      <c r="E139" s="251"/>
      <c r="F139" s="271" t="s">
        <v>1446</v>
      </c>
      <c r="G139" s="251"/>
      <c r="H139" s="251" t="s">
        <v>1501</v>
      </c>
      <c r="I139" s="251" t="s">
        <v>1481</v>
      </c>
      <c r="J139" s="251"/>
      <c r="K139" s="293"/>
    </row>
    <row r="140" spans="2:11" ht="15" customHeight="1">
      <c r="B140" s="291"/>
      <c r="C140" s="251" t="s">
        <v>1482</v>
      </c>
      <c r="D140" s="251"/>
      <c r="E140" s="251"/>
      <c r="F140" s="271" t="s">
        <v>1446</v>
      </c>
      <c r="G140" s="251"/>
      <c r="H140" s="251" t="s">
        <v>1482</v>
      </c>
      <c r="I140" s="251" t="s">
        <v>1481</v>
      </c>
      <c r="J140" s="251"/>
      <c r="K140" s="293"/>
    </row>
    <row r="141" spans="2:11" ht="15" customHeight="1">
      <c r="B141" s="291"/>
      <c r="C141" s="251" t="s">
        <v>38</v>
      </c>
      <c r="D141" s="251"/>
      <c r="E141" s="251"/>
      <c r="F141" s="271" t="s">
        <v>1446</v>
      </c>
      <c r="G141" s="251"/>
      <c r="H141" s="251" t="s">
        <v>1502</v>
      </c>
      <c r="I141" s="251" t="s">
        <v>1481</v>
      </c>
      <c r="J141" s="251"/>
      <c r="K141" s="293"/>
    </row>
    <row r="142" spans="2:11" ht="15" customHeight="1">
      <c r="B142" s="291"/>
      <c r="C142" s="251" t="s">
        <v>1503</v>
      </c>
      <c r="D142" s="251"/>
      <c r="E142" s="251"/>
      <c r="F142" s="271" t="s">
        <v>1446</v>
      </c>
      <c r="G142" s="251"/>
      <c r="H142" s="251" t="s">
        <v>1504</v>
      </c>
      <c r="I142" s="251" t="s">
        <v>1481</v>
      </c>
      <c r="J142" s="251"/>
      <c r="K142" s="293"/>
    </row>
    <row r="143" spans="2:1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ht="18.75" customHeight="1">
      <c r="B144" s="248"/>
      <c r="C144" s="248"/>
      <c r="D144" s="248"/>
      <c r="E144" s="248"/>
      <c r="F144" s="283"/>
      <c r="G144" s="248"/>
      <c r="H144" s="248"/>
      <c r="I144" s="248"/>
      <c r="J144" s="248"/>
      <c r="K144" s="248"/>
    </row>
    <row r="145" spans="2:1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ht="45" customHeight="1">
      <c r="B147" s="262"/>
      <c r="C147" s="370" t="s">
        <v>1505</v>
      </c>
      <c r="D147" s="370"/>
      <c r="E147" s="370"/>
      <c r="F147" s="370"/>
      <c r="G147" s="370"/>
      <c r="H147" s="370"/>
      <c r="I147" s="370"/>
      <c r="J147" s="370"/>
      <c r="K147" s="263"/>
    </row>
    <row r="148" spans="2:11" ht="17.25" customHeight="1">
      <c r="B148" s="262"/>
      <c r="C148" s="264" t="s">
        <v>1440</v>
      </c>
      <c r="D148" s="264"/>
      <c r="E148" s="264"/>
      <c r="F148" s="264" t="s">
        <v>1441</v>
      </c>
      <c r="G148" s="265"/>
      <c r="H148" s="264" t="s">
        <v>54</v>
      </c>
      <c r="I148" s="264" t="s">
        <v>57</v>
      </c>
      <c r="J148" s="264" t="s">
        <v>1442</v>
      </c>
      <c r="K148" s="263"/>
    </row>
    <row r="149" spans="2:11" ht="17.25" customHeight="1">
      <c r="B149" s="262"/>
      <c r="C149" s="266" t="s">
        <v>1443</v>
      </c>
      <c r="D149" s="266"/>
      <c r="E149" s="266"/>
      <c r="F149" s="267" t="s">
        <v>1444</v>
      </c>
      <c r="G149" s="268"/>
      <c r="H149" s="266"/>
      <c r="I149" s="266"/>
      <c r="J149" s="266" t="s">
        <v>1445</v>
      </c>
      <c r="K149" s="263"/>
    </row>
    <row r="150" spans="2:11" ht="5.25" customHeight="1">
      <c r="B150" s="272"/>
      <c r="C150" s="269"/>
      <c r="D150" s="269"/>
      <c r="E150" s="269"/>
      <c r="F150" s="269"/>
      <c r="G150" s="270"/>
      <c r="H150" s="269"/>
      <c r="I150" s="269"/>
      <c r="J150" s="269"/>
      <c r="K150" s="293"/>
    </row>
    <row r="151" spans="2:11" ht="15" customHeight="1">
      <c r="B151" s="272"/>
      <c r="C151" s="297" t="s">
        <v>1449</v>
      </c>
      <c r="D151" s="251"/>
      <c r="E151" s="251"/>
      <c r="F151" s="298" t="s">
        <v>1446</v>
      </c>
      <c r="G151" s="251"/>
      <c r="H151" s="297" t="s">
        <v>1486</v>
      </c>
      <c r="I151" s="297" t="s">
        <v>1448</v>
      </c>
      <c r="J151" s="297">
        <v>120</v>
      </c>
      <c r="K151" s="293"/>
    </row>
    <row r="152" spans="2:11" ht="15" customHeight="1">
      <c r="B152" s="272"/>
      <c r="C152" s="297" t="s">
        <v>1495</v>
      </c>
      <c r="D152" s="251"/>
      <c r="E152" s="251"/>
      <c r="F152" s="298" t="s">
        <v>1446</v>
      </c>
      <c r="G152" s="251"/>
      <c r="H152" s="297" t="s">
        <v>1506</v>
      </c>
      <c r="I152" s="297" t="s">
        <v>1448</v>
      </c>
      <c r="J152" s="297" t="s">
        <v>1497</v>
      </c>
      <c r="K152" s="293"/>
    </row>
    <row r="153" spans="2:11" ht="15" customHeight="1">
      <c r="B153" s="272"/>
      <c r="C153" s="297" t="s">
        <v>1394</v>
      </c>
      <c r="D153" s="251"/>
      <c r="E153" s="251"/>
      <c r="F153" s="298" t="s">
        <v>1446</v>
      </c>
      <c r="G153" s="251"/>
      <c r="H153" s="297" t="s">
        <v>1507</v>
      </c>
      <c r="I153" s="297" t="s">
        <v>1448</v>
      </c>
      <c r="J153" s="297" t="s">
        <v>1497</v>
      </c>
      <c r="K153" s="293"/>
    </row>
    <row r="154" spans="2:11" ht="15" customHeight="1">
      <c r="B154" s="272"/>
      <c r="C154" s="297" t="s">
        <v>1451</v>
      </c>
      <c r="D154" s="251"/>
      <c r="E154" s="251"/>
      <c r="F154" s="298" t="s">
        <v>1452</v>
      </c>
      <c r="G154" s="251"/>
      <c r="H154" s="297" t="s">
        <v>1486</v>
      </c>
      <c r="I154" s="297" t="s">
        <v>1448</v>
      </c>
      <c r="J154" s="297">
        <v>50</v>
      </c>
      <c r="K154" s="293"/>
    </row>
    <row r="155" spans="2:11" ht="15" customHeight="1">
      <c r="B155" s="272"/>
      <c r="C155" s="297" t="s">
        <v>1454</v>
      </c>
      <c r="D155" s="251"/>
      <c r="E155" s="251"/>
      <c r="F155" s="298" t="s">
        <v>1446</v>
      </c>
      <c r="G155" s="251"/>
      <c r="H155" s="297" t="s">
        <v>1486</v>
      </c>
      <c r="I155" s="297" t="s">
        <v>1456</v>
      </c>
      <c r="J155" s="297"/>
      <c r="K155" s="293"/>
    </row>
    <row r="156" spans="2:11" ht="15" customHeight="1">
      <c r="B156" s="272"/>
      <c r="C156" s="297" t="s">
        <v>1465</v>
      </c>
      <c r="D156" s="251"/>
      <c r="E156" s="251"/>
      <c r="F156" s="298" t="s">
        <v>1452</v>
      </c>
      <c r="G156" s="251"/>
      <c r="H156" s="297" t="s">
        <v>1486</v>
      </c>
      <c r="I156" s="297" t="s">
        <v>1448</v>
      </c>
      <c r="J156" s="297">
        <v>50</v>
      </c>
      <c r="K156" s="293"/>
    </row>
    <row r="157" spans="2:11" ht="15" customHeight="1">
      <c r="B157" s="272"/>
      <c r="C157" s="297" t="s">
        <v>1473</v>
      </c>
      <c r="D157" s="251"/>
      <c r="E157" s="251"/>
      <c r="F157" s="298" t="s">
        <v>1452</v>
      </c>
      <c r="G157" s="251"/>
      <c r="H157" s="297" t="s">
        <v>1486</v>
      </c>
      <c r="I157" s="297" t="s">
        <v>1448</v>
      </c>
      <c r="J157" s="297">
        <v>50</v>
      </c>
      <c r="K157" s="293"/>
    </row>
    <row r="158" spans="2:11" ht="15" customHeight="1">
      <c r="B158" s="272"/>
      <c r="C158" s="297" t="s">
        <v>1471</v>
      </c>
      <c r="D158" s="251"/>
      <c r="E158" s="251"/>
      <c r="F158" s="298" t="s">
        <v>1452</v>
      </c>
      <c r="G158" s="251"/>
      <c r="H158" s="297" t="s">
        <v>1486</v>
      </c>
      <c r="I158" s="297" t="s">
        <v>1448</v>
      </c>
      <c r="J158" s="297">
        <v>50</v>
      </c>
      <c r="K158" s="293"/>
    </row>
    <row r="159" spans="2:11" ht="15" customHeight="1">
      <c r="B159" s="272"/>
      <c r="C159" s="297" t="s">
        <v>85</v>
      </c>
      <c r="D159" s="251"/>
      <c r="E159" s="251"/>
      <c r="F159" s="298" t="s">
        <v>1446</v>
      </c>
      <c r="G159" s="251"/>
      <c r="H159" s="297" t="s">
        <v>1508</v>
      </c>
      <c r="I159" s="297" t="s">
        <v>1448</v>
      </c>
      <c r="J159" s="297" t="s">
        <v>1509</v>
      </c>
      <c r="K159" s="293"/>
    </row>
    <row r="160" spans="2:11" ht="15" customHeight="1">
      <c r="B160" s="272"/>
      <c r="C160" s="297" t="s">
        <v>1510</v>
      </c>
      <c r="D160" s="251"/>
      <c r="E160" s="251"/>
      <c r="F160" s="298" t="s">
        <v>1446</v>
      </c>
      <c r="G160" s="251"/>
      <c r="H160" s="297" t="s">
        <v>1511</v>
      </c>
      <c r="I160" s="297" t="s">
        <v>1481</v>
      </c>
      <c r="J160" s="297"/>
      <c r="K160" s="293"/>
    </row>
    <row r="161" spans="2:11" ht="15" customHeight="1">
      <c r="B161" s="299"/>
      <c r="C161" s="281"/>
      <c r="D161" s="281"/>
      <c r="E161" s="281"/>
      <c r="F161" s="281"/>
      <c r="G161" s="281"/>
      <c r="H161" s="281"/>
      <c r="I161" s="281"/>
      <c r="J161" s="281"/>
      <c r="K161" s="300"/>
    </row>
    <row r="162" spans="2:11" ht="18.75" customHeight="1">
      <c r="B162" s="248"/>
      <c r="C162" s="251"/>
      <c r="D162" s="251"/>
      <c r="E162" s="251"/>
      <c r="F162" s="271"/>
      <c r="G162" s="251"/>
      <c r="H162" s="251"/>
      <c r="I162" s="251"/>
      <c r="J162" s="251"/>
      <c r="K162" s="248"/>
    </row>
    <row r="163" spans="2:1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ht="45" customHeight="1">
      <c r="B165" s="243"/>
      <c r="C165" s="368" t="s">
        <v>1512</v>
      </c>
      <c r="D165" s="368"/>
      <c r="E165" s="368"/>
      <c r="F165" s="368"/>
      <c r="G165" s="368"/>
      <c r="H165" s="368"/>
      <c r="I165" s="368"/>
      <c r="J165" s="368"/>
      <c r="K165" s="244"/>
    </row>
    <row r="166" spans="2:11" ht="17.25" customHeight="1">
      <c r="B166" s="243"/>
      <c r="C166" s="264" t="s">
        <v>1440</v>
      </c>
      <c r="D166" s="264"/>
      <c r="E166" s="264"/>
      <c r="F166" s="264" t="s">
        <v>1441</v>
      </c>
      <c r="G166" s="301"/>
      <c r="H166" s="302" t="s">
        <v>54</v>
      </c>
      <c r="I166" s="302" t="s">
        <v>57</v>
      </c>
      <c r="J166" s="264" t="s">
        <v>1442</v>
      </c>
      <c r="K166" s="244"/>
    </row>
    <row r="167" spans="2:11" ht="17.25" customHeight="1">
      <c r="B167" s="245"/>
      <c r="C167" s="266" t="s">
        <v>1443</v>
      </c>
      <c r="D167" s="266"/>
      <c r="E167" s="266"/>
      <c r="F167" s="267" t="s">
        <v>1444</v>
      </c>
      <c r="G167" s="303"/>
      <c r="H167" s="304"/>
      <c r="I167" s="304"/>
      <c r="J167" s="266" t="s">
        <v>1445</v>
      </c>
      <c r="K167" s="246"/>
    </row>
    <row r="168" spans="2:11" ht="5.25" customHeight="1">
      <c r="B168" s="272"/>
      <c r="C168" s="269"/>
      <c r="D168" s="269"/>
      <c r="E168" s="269"/>
      <c r="F168" s="269"/>
      <c r="G168" s="270"/>
      <c r="H168" s="269"/>
      <c r="I168" s="269"/>
      <c r="J168" s="269"/>
      <c r="K168" s="293"/>
    </row>
    <row r="169" spans="2:11" ht="15" customHeight="1">
      <c r="B169" s="272"/>
      <c r="C169" s="251" t="s">
        <v>1449</v>
      </c>
      <c r="D169" s="251"/>
      <c r="E169" s="251"/>
      <c r="F169" s="271" t="s">
        <v>1446</v>
      </c>
      <c r="G169" s="251"/>
      <c r="H169" s="251" t="s">
        <v>1486</v>
      </c>
      <c r="I169" s="251" t="s">
        <v>1448</v>
      </c>
      <c r="J169" s="251">
        <v>120</v>
      </c>
      <c r="K169" s="293"/>
    </row>
    <row r="170" spans="2:11" ht="15" customHeight="1">
      <c r="B170" s="272"/>
      <c r="C170" s="251" t="s">
        <v>1495</v>
      </c>
      <c r="D170" s="251"/>
      <c r="E170" s="251"/>
      <c r="F170" s="271" t="s">
        <v>1446</v>
      </c>
      <c r="G170" s="251"/>
      <c r="H170" s="251" t="s">
        <v>1496</v>
      </c>
      <c r="I170" s="251" t="s">
        <v>1448</v>
      </c>
      <c r="J170" s="251" t="s">
        <v>1497</v>
      </c>
      <c r="K170" s="293"/>
    </row>
    <row r="171" spans="2:11" ht="15" customHeight="1">
      <c r="B171" s="272"/>
      <c r="C171" s="251" t="s">
        <v>1394</v>
      </c>
      <c r="D171" s="251"/>
      <c r="E171" s="251"/>
      <c r="F171" s="271" t="s">
        <v>1446</v>
      </c>
      <c r="G171" s="251"/>
      <c r="H171" s="251" t="s">
        <v>1513</v>
      </c>
      <c r="I171" s="251" t="s">
        <v>1448</v>
      </c>
      <c r="J171" s="251" t="s">
        <v>1497</v>
      </c>
      <c r="K171" s="293"/>
    </row>
    <row r="172" spans="2:11" ht="15" customHeight="1">
      <c r="B172" s="272"/>
      <c r="C172" s="251" t="s">
        <v>1451</v>
      </c>
      <c r="D172" s="251"/>
      <c r="E172" s="251"/>
      <c r="F172" s="271" t="s">
        <v>1452</v>
      </c>
      <c r="G172" s="251"/>
      <c r="H172" s="251" t="s">
        <v>1513</v>
      </c>
      <c r="I172" s="251" t="s">
        <v>1448</v>
      </c>
      <c r="J172" s="251">
        <v>50</v>
      </c>
      <c r="K172" s="293"/>
    </row>
    <row r="173" spans="2:11" ht="15" customHeight="1">
      <c r="B173" s="272"/>
      <c r="C173" s="251" t="s">
        <v>1454</v>
      </c>
      <c r="D173" s="251"/>
      <c r="E173" s="251"/>
      <c r="F173" s="271" t="s">
        <v>1446</v>
      </c>
      <c r="G173" s="251"/>
      <c r="H173" s="251" t="s">
        <v>1513</v>
      </c>
      <c r="I173" s="251" t="s">
        <v>1456</v>
      </c>
      <c r="J173" s="251"/>
      <c r="K173" s="293"/>
    </row>
    <row r="174" spans="2:11" ht="15" customHeight="1">
      <c r="B174" s="272"/>
      <c r="C174" s="251" t="s">
        <v>1465</v>
      </c>
      <c r="D174" s="251"/>
      <c r="E174" s="251"/>
      <c r="F174" s="271" t="s">
        <v>1452</v>
      </c>
      <c r="G174" s="251"/>
      <c r="H174" s="251" t="s">
        <v>1513</v>
      </c>
      <c r="I174" s="251" t="s">
        <v>1448</v>
      </c>
      <c r="J174" s="251">
        <v>50</v>
      </c>
      <c r="K174" s="293"/>
    </row>
    <row r="175" spans="2:11" ht="15" customHeight="1">
      <c r="B175" s="272"/>
      <c r="C175" s="251" t="s">
        <v>1473</v>
      </c>
      <c r="D175" s="251"/>
      <c r="E175" s="251"/>
      <c r="F175" s="271" t="s">
        <v>1452</v>
      </c>
      <c r="G175" s="251"/>
      <c r="H175" s="251" t="s">
        <v>1513</v>
      </c>
      <c r="I175" s="251" t="s">
        <v>1448</v>
      </c>
      <c r="J175" s="251">
        <v>50</v>
      </c>
      <c r="K175" s="293"/>
    </row>
    <row r="176" spans="2:11" ht="15" customHeight="1">
      <c r="B176" s="272"/>
      <c r="C176" s="251" t="s">
        <v>1471</v>
      </c>
      <c r="D176" s="251"/>
      <c r="E176" s="251"/>
      <c r="F176" s="271" t="s">
        <v>1452</v>
      </c>
      <c r="G176" s="251"/>
      <c r="H176" s="251" t="s">
        <v>1513</v>
      </c>
      <c r="I176" s="251" t="s">
        <v>1448</v>
      </c>
      <c r="J176" s="251">
        <v>50</v>
      </c>
      <c r="K176" s="293"/>
    </row>
    <row r="177" spans="2:11" ht="15" customHeight="1">
      <c r="B177" s="272"/>
      <c r="C177" s="251" t="s">
        <v>110</v>
      </c>
      <c r="D177" s="251"/>
      <c r="E177" s="251"/>
      <c r="F177" s="271" t="s">
        <v>1446</v>
      </c>
      <c r="G177" s="251"/>
      <c r="H177" s="251" t="s">
        <v>1514</v>
      </c>
      <c r="I177" s="251" t="s">
        <v>1515</v>
      </c>
      <c r="J177" s="251"/>
      <c r="K177" s="293"/>
    </row>
    <row r="178" spans="2:11" ht="15" customHeight="1">
      <c r="B178" s="272"/>
      <c r="C178" s="251" t="s">
        <v>57</v>
      </c>
      <c r="D178" s="251"/>
      <c r="E178" s="251"/>
      <c r="F178" s="271" t="s">
        <v>1446</v>
      </c>
      <c r="G178" s="251"/>
      <c r="H178" s="251" t="s">
        <v>1516</v>
      </c>
      <c r="I178" s="251" t="s">
        <v>1517</v>
      </c>
      <c r="J178" s="251">
        <v>1</v>
      </c>
      <c r="K178" s="293"/>
    </row>
    <row r="179" spans="2:11" ht="15" customHeight="1">
      <c r="B179" s="272"/>
      <c r="C179" s="251" t="s">
        <v>53</v>
      </c>
      <c r="D179" s="251"/>
      <c r="E179" s="251"/>
      <c r="F179" s="271" t="s">
        <v>1446</v>
      </c>
      <c r="G179" s="251"/>
      <c r="H179" s="251" t="s">
        <v>1518</v>
      </c>
      <c r="I179" s="251" t="s">
        <v>1448</v>
      </c>
      <c r="J179" s="251">
        <v>20</v>
      </c>
      <c r="K179" s="293"/>
    </row>
    <row r="180" spans="2:11" ht="15" customHeight="1">
      <c r="B180" s="272"/>
      <c r="C180" s="251" t="s">
        <v>54</v>
      </c>
      <c r="D180" s="251"/>
      <c r="E180" s="251"/>
      <c r="F180" s="271" t="s">
        <v>1446</v>
      </c>
      <c r="G180" s="251"/>
      <c r="H180" s="251" t="s">
        <v>1519</v>
      </c>
      <c r="I180" s="251" t="s">
        <v>1448</v>
      </c>
      <c r="J180" s="251">
        <v>255</v>
      </c>
      <c r="K180" s="293"/>
    </row>
    <row r="181" spans="2:11" ht="15" customHeight="1">
      <c r="B181" s="272"/>
      <c r="C181" s="251" t="s">
        <v>111</v>
      </c>
      <c r="D181" s="251"/>
      <c r="E181" s="251"/>
      <c r="F181" s="271" t="s">
        <v>1446</v>
      </c>
      <c r="G181" s="251"/>
      <c r="H181" s="251" t="s">
        <v>1410</v>
      </c>
      <c r="I181" s="251" t="s">
        <v>1448</v>
      </c>
      <c r="J181" s="251">
        <v>10</v>
      </c>
      <c r="K181" s="293"/>
    </row>
    <row r="182" spans="2:11" ht="15" customHeight="1">
      <c r="B182" s="272"/>
      <c r="C182" s="251" t="s">
        <v>112</v>
      </c>
      <c r="D182" s="251"/>
      <c r="E182" s="251"/>
      <c r="F182" s="271" t="s">
        <v>1446</v>
      </c>
      <c r="G182" s="251"/>
      <c r="H182" s="251" t="s">
        <v>1520</v>
      </c>
      <c r="I182" s="251" t="s">
        <v>1481</v>
      </c>
      <c r="J182" s="251"/>
      <c r="K182" s="293"/>
    </row>
    <row r="183" spans="2:11" ht="15" customHeight="1">
      <c r="B183" s="272"/>
      <c r="C183" s="251" t="s">
        <v>1521</v>
      </c>
      <c r="D183" s="251"/>
      <c r="E183" s="251"/>
      <c r="F183" s="271" t="s">
        <v>1446</v>
      </c>
      <c r="G183" s="251"/>
      <c r="H183" s="251" t="s">
        <v>1522</v>
      </c>
      <c r="I183" s="251" t="s">
        <v>1481</v>
      </c>
      <c r="J183" s="251"/>
      <c r="K183" s="293"/>
    </row>
    <row r="184" spans="2:11" ht="15" customHeight="1">
      <c r="B184" s="272"/>
      <c r="C184" s="251" t="s">
        <v>1510</v>
      </c>
      <c r="D184" s="251"/>
      <c r="E184" s="251"/>
      <c r="F184" s="271" t="s">
        <v>1446</v>
      </c>
      <c r="G184" s="251"/>
      <c r="H184" s="251" t="s">
        <v>1523</v>
      </c>
      <c r="I184" s="251" t="s">
        <v>1481</v>
      </c>
      <c r="J184" s="251"/>
      <c r="K184" s="293"/>
    </row>
    <row r="185" spans="2:11" ht="15" customHeight="1">
      <c r="B185" s="272"/>
      <c r="C185" s="251" t="s">
        <v>114</v>
      </c>
      <c r="D185" s="251"/>
      <c r="E185" s="251"/>
      <c r="F185" s="271" t="s">
        <v>1452</v>
      </c>
      <c r="G185" s="251"/>
      <c r="H185" s="251" t="s">
        <v>1524</v>
      </c>
      <c r="I185" s="251" t="s">
        <v>1448</v>
      </c>
      <c r="J185" s="251">
        <v>50</v>
      </c>
      <c r="K185" s="293"/>
    </row>
    <row r="186" spans="2:11" ht="15" customHeight="1">
      <c r="B186" s="272"/>
      <c r="C186" s="251" t="s">
        <v>1525</v>
      </c>
      <c r="D186" s="251"/>
      <c r="E186" s="251"/>
      <c r="F186" s="271" t="s">
        <v>1452</v>
      </c>
      <c r="G186" s="251"/>
      <c r="H186" s="251" t="s">
        <v>1526</v>
      </c>
      <c r="I186" s="251" t="s">
        <v>1527</v>
      </c>
      <c r="J186" s="251"/>
      <c r="K186" s="293"/>
    </row>
    <row r="187" spans="2:11" ht="15" customHeight="1">
      <c r="B187" s="272"/>
      <c r="C187" s="251" t="s">
        <v>1528</v>
      </c>
      <c r="D187" s="251"/>
      <c r="E187" s="251"/>
      <c r="F187" s="271" t="s">
        <v>1452</v>
      </c>
      <c r="G187" s="251"/>
      <c r="H187" s="251" t="s">
        <v>1529</v>
      </c>
      <c r="I187" s="251" t="s">
        <v>1527</v>
      </c>
      <c r="J187" s="251"/>
      <c r="K187" s="293"/>
    </row>
    <row r="188" spans="2:11" ht="15" customHeight="1">
      <c r="B188" s="272"/>
      <c r="C188" s="251" t="s">
        <v>1530</v>
      </c>
      <c r="D188" s="251"/>
      <c r="E188" s="251"/>
      <c r="F188" s="271" t="s">
        <v>1452</v>
      </c>
      <c r="G188" s="251"/>
      <c r="H188" s="251" t="s">
        <v>1531</v>
      </c>
      <c r="I188" s="251" t="s">
        <v>1527</v>
      </c>
      <c r="J188" s="251"/>
      <c r="K188" s="293"/>
    </row>
    <row r="189" spans="2:11" ht="15" customHeight="1">
      <c r="B189" s="272"/>
      <c r="C189" s="305" t="s">
        <v>1532</v>
      </c>
      <c r="D189" s="251"/>
      <c r="E189" s="251"/>
      <c r="F189" s="271" t="s">
        <v>1452</v>
      </c>
      <c r="G189" s="251"/>
      <c r="H189" s="251" t="s">
        <v>1533</v>
      </c>
      <c r="I189" s="251" t="s">
        <v>1534</v>
      </c>
      <c r="J189" s="306" t="s">
        <v>1535</v>
      </c>
      <c r="K189" s="293"/>
    </row>
    <row r="190" spans="2:11" ht="15" customHeight="1">
      <c r="B190" s="272"/>
      <c r="C190" s="257" t="s">
        <v>42</v>
      </c>
      <c r="D190" s="251"/>
      <c r="E190" s="251"/>
      <c r="F190" s="271" t="s">
        <v>1446</v>
      </c>
      <c r="G190" s="251"/>
      <c r="H190" s="248" t="s">
        <v>1536</v>
      </c>
      <c r="I190" s="251" t="s">
        <v>1537</v>
      </c>
      <c r="J190" s="251"/>
      <c r="K190" s="293"/>
    </row>
    <row r="191" spans="2:11" ht="15" customHeight="1">
      <c r="B191" s="272"/>
      <c r="C191" s="257" t="s">
        <v>1538</v>
      </c>
      <c r="D191" s="251"/>
      <c r="E191" s="251"/>
      <c r="F191" s="271" t="s">
        <v>1446</v>
      </c>
      <c r="G191" s="251"/>
      <c r="H191" s="251" t="s">
        <v>1539</v>
      </c>
      <c r="I191" s="251" t="s">
        <v>1481</v>
      </c>
      <c r="J191" s="251"/>
      <c r="K191" s="293"/>
    </row>
    <row r="192" spans="2:11" ht="15" customHeight="1">
      <c r="B192" s="272"/>
      <c r="C192" s="257" t="s">
        <v>1540</v>
      </c>
      <c r="D192" s="251"/>
      <c r="E192" s="251"/>
      <c r="F192" s="271" t="s">
        <v>1446</v>
      </c>
      <c r="G192" s="251"/>
      <c r="H192" s="251" t="s">
        <v>1541</v>
      </c>
      <c r="I192" s="251" t="s">
        <v>1481</v>
      </c>
      <c r="J192" s="251"/>
      <c r="K192" s="293"/>
    </row>
    <row r="193" spans="2:11" ht="15" customHeight="1">
      <c r="B193" s="272"/>
      <c r="C193" s="257" t="s">
        <v>1542</v>
      </c>
      <c r="D193" s="251"/>
      <c r="E193" s="251"/>
      <c r="F193" s="271" t="s">
        <v>1452</v>
      </c>
      <c r="G193" s="251"/>
      <c r="H193" s="251" t="s">
        <v>1543</v>
      </c>
      <c r="I193" s="251" t="s">
        <v>1481</v>
      </c>
      <c r="J193" s="251"/>
      <c r="K193" s="293"/>
    </row>
    <row r="194" spans="2:11" ht="15" customHeight="1">
      <c r="B194" s="299"/>
      <c r="C194" s="307"/>
      <c r="D194" s="281"/>
      <c r="E194" s="281"/>
      <c r="F194" s="281"/>
      <c r="G194" s="281"/>
      <c r="H194" s="281"/>
      <c r="I194" s="281"/>
      <c r="J194" s="281"/>
      <c r="K194" s="300"/>
    </row>
    <row r="195" spans="2:11" ht="18.75" customHeight="1">
      <c r="B195" s="248"/>
      <c r="C195" s="251"/>
      <c r="D195" s="251"/>
      <c r="E195" s="251"/>
      <c r="F195" s="271"/>
      <c r="G195" s="251"/>
      <c r="H195" s="251"/>
      <c r="I195" s="251"/>
      <c r="J195" s="251"/>
      <c r="K195" s="248"/>
    </row>
    <row r="196" spans="2:11" ht="18.75" customHeight="1">
      <c r="B196" s="248"/>
      <c r="C196" s="251"/>
      <c r="D196" s="251"/>
      <c r="E196" s="251"/>
      <c r="F196" s="271"/>
      <c r="G196" s="251"/>
      <c r="H196" s="251"/>
      <c r="I196" s="251"/>
      <c r="J196" s="251"/>
      <c r="K196" s="248"/>
    </row>
    <row r="197" spans="2:1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ht="21">
      <c r="B199" s="243"/>
      <c r="C199" s="368" t="s">
        <v>1544</v>
      </c>
      <c r="D199" s="368"/>
      <c r="E199" s="368"/>
      <c r="F199" s="368"/>
      <c r="G199" s="368"/>
      <c r="H199" s="368"/>
      <c r="I199" s="368"/>
      <c r="J199" s="368"/>
      <c r="K199" s="244"/>
    </row>
    <row r="200" spans="2:11" ht="25.5" customHeight="1">
      <c r="B200" s="243"/>
      <c r="C200" s="308" t="s">
        <v>1545</v>
      </c>
      <c r="D200" s="308"/>
      <c r="E200" s="308"/>
      <c r="F200" s="308" t="s">
        <v>1546</v>
      </c>
      <c r="G200" s="309"/>
      <c r="H200" s="367" t="s">
        <v>1547</v>
      </c>
      <c r="I200" s="367"/>
      <c r="J200" s="367"/>
      <c r="K200" s="244"/>
    </row>
    <row r="201" spans="2:11" ht="5.25" customHeight="1">
      <c r="B201" s="272"/>
      <c r="C201" s="269"/>
      <c r="D201" s="269"/>
      <c r="E201" s="269"/>
      <c r="F201" s="269"/>
      <c r="G201" s="251"/>
      <c r="H201" s="269"/>
      <c r="I201" s="269"/>
      <c r="J201" s="269"/>
      <c r="K201" s="293"/>
    </row>
    <row r="202" spans="2:11" ht="15" customHeight="1">
      <c r="B202" s="272"/>
      <c r="C202" s="251" t="s">
        <v>1537</v>
      </c>
      <c r="D202" s="251"/>
      <c r="E202" s="251"/>
      <c r="F202" s="271" t="s">
        <v>43</v>
      </c>
      <c r="G202" s="251"/>
      <c r="H202" s="366" t="s">
        <v>1548</v>
      </c>
      <c r="I202" s="366"/>
      <c r="J202" s="366"/>
      <c r="K202" s="293"/>
    </row>
    <row r="203" spans="2:11" ht="15" customHeight="1">
      <c r="B203" s="272"/>
      <c r="C203" s="278"/>
      <c r="D203" s="251"/>
      <c r="E203" s="251"/>
      <c r="F203" s="271" t="s">
        <v>44</v>
      </c>
      <c r="G203" s="251"/>
      <c r="H203" s="366" t="s">
        <v>1549</v>
      </c>
      <c r="I203" s="366"/>
      <c r="J203" s="366"/>
      <c r="K203" s="293"/>
    </row>
    <row r="204" spans="2:11" ht="15" customHeight="1">
      <c r="B204" s="272"/>
      <c r="C204" s="278"/>
      <c r="D204" s="251"/>
      <c r="E204" s="251"/>
      <c r="F204" s="271" t="s">
        <v>47</v>
      </c>
      <c r="G204" s="251"/>
      <c r="H204" s="366" t="s">
        <v>1550</v>
      </c>
      <c r="I204" s="366"/>
      <c r="J204" s="366"/>
      <c r="K204" s="293"/>
    </row>
    <row r="205" spans="2:11" ht="15" customHeight="1">
      <c r="B205" s="272"/>
      <c r="C205" s="251"/>
      <c r="D205" s="251"/>
      <c r="E205" s="251"/>
      <c r="F205" s="271" t="s">
        <v>45</v>
      </c>
      <c r="G205" s="251"/>
      <c r="H205" s="366" t="s">
        <v>1551</v>
      </c>
      <c r="I205" s="366"/>
      <c r="J205" s="366"/>
      <c r="K205" s="293"/>
    </row>
    <row r="206" spans="2:11" ht="15" customHeight="1">
      <c r="B206" s="272"/>
      <c r="C206" s="251"/>
      <c r="D206" s="251"/>
      <c r="E206" s="251"/>
      <c r="F206" s="271" t="s">
        <v>46</v>
      </c>
      <c r="G206" s="251"/>
      <c r="H206" s="366" t="s">
        <v>1552</v>
      </c>
      <c r="I206" s="366"/>
      <c r="J206" s="366"/>
      <c r="K206" s="293"/>
    </row>
    <row r="207" spans="2:11" ht="15" customHeight="1">
      <c r="B207" s="272"/>
      <c r="C207" s="251"/>
      <c r="D207" s="251"/>
      <c r="E207" s="251"/>
      <c r="F207" s="271"/>
      <c r="G207" s="251"/>
      <c r="H207" s="251"/>
      <c r="I207" s="251"/>
      <c r="J207" s="251"/>
      <c r="K207" s="293"/>
    </row>
    <row r="208" spans="2:11" ht="15" customHeight="1">
      <c r="B208" s="272"/>
      <c r="C208" s="251" t="s">
        <v>1493</v>
      </c>
      <c r="D208" s="251"/>
      <c r="E208" s="251"/>
      <c r="F208" s="271" t="s">
        <v>79</v>
      </c>
      <c r="G208" s="251"/>
      <c r="H208" s="366" t="s">
        <v>1553</v>
      </c>
      <c r="I208" s="366"/>
      <c r="J208" s="366"/>
      <c r="K208" s="293"/>
    </row>
    <row r="209" spans="2:11" ht="15" customHeight="1">
      <c r="B209" s="272"/>
      <c r="C209" s="278"/>
      <c r="D209" s="251"/>
      <c r="E209" s="251"/>
      <c r="F209" s="271" t="s">
        <v>1390</v>
      </c>
      <c r="G209" s="251"/>
      <c r="H209" s="366" t="s">
        <v>1391</v>
      </c>
      <c r="I209" s="366"/>
      <c r="J209" s="366"/>
      <c r="K209" s="293"/>
    </row>
    <row r="210" spans="2:11" ht="15" customHeight="1">
      <c r="B210" s="272"/>
      <c r="C210" s="251"/>
      <c r="D210" s="251"/>
      <c r="E210" s="251"/>
      <c r="F210" s="271" t="s">
        <v>1388</v>
      </c>
      <c r="G210" s="251"/>
      <c r="H210" s="366" t="s">
        <v>1554</v>
      </c>
      <c r="I210" s="366"/>
      <c r="J210" s="366"/>
      <c r="K210" s="293"/>
    </row>
    <row r="211" spans="2:11" ht="15" customHeight="1">
      <c r="B211" s="310"/>
      <c r="C211" s="278"/>
      <c r="D211" s="278"/>
      <c r="E211" s="278"/>
      <c r="F211" s="271" t="s">
        <v>1392</v>
      </c>
      <c r="G211" s="257"/>
      <c r="H211" s="365" t="s">
        <v>1393</v>
      </c>
      <c r="I211" s="365"/>
      <c r="J211" s="365"/>
      <c r="K211" s="311"/>
    </row>
    <row r="212" spans="2:11" ht="15" customHeight="1">
      <c r="B212" s="310"/>
      <c r="C212" s="278"/>
      <c r="D212" s="278"/>
      <c r="E212" s="278"/>
      <c r="F212" s="271" t="s">
        <v>1341</v>
      </c>
      <c r="G212" s="257"/>
      <c r="H212" s="365" t="s">
        <v>1555</v>
      </c>
      <c r="I212" s="365"/>
      <c r="J212" s="365"/>
      <c r="K212" s="311"/>
    </row>
    <row r="213" spans="2:11" ht="15" customHeight="1">
      <c r="B213" s="310"/>
      <c r="C213" s="278"/>
      <c r="D213" s="278"/>
      <c r="E213" s="278"/>
      <c r="F213" s="312"/>
      <c r="G213" s="257"/>
      <c r="H213" s="313"/>
      <c r="I213" s="313"/>
      <c r="J213" s="313"/>
      <c r="K213" s="311"/>
    </row>
    <row r="214" spans="2:11" ht="15" customHeight="1">
      <c r="B214" s="310"/>
      <c r="C214" s="251" t="s">
        <v>1517</v>
      </c>
      <c r="D214" s="278"/>
      <c r="E214" s="278"/>
      <c r="F214" s="271">
        <v>1</v>
      </c>
      <c r="G214" s="257"/>
      <c r="H214" s="365" t="s">
        <v>1556</v>
      </c>
      <c r="I214" s="365"/>
      <c r="J214" s="365"/>
      <c r="K214" s="311"/>
    </row>
    <row r="215" spans="2:11" ht="15" customHeight="1">
      <c r="B215" s="310"/>
      <c r="C215" s="278"/>
      <c r="D215" s="278"/>
      <c r="E215" s="278"/>
      <c r="F215" s="271">
        <v>2</v>
      </c>
      <c r="G215" s="257"/>
      <c r="H215" s="365" t="s">
        <v>1557</v>
      </c>
      <c r="I215" s="365"/>
      <c r="J215" s="365"/>
      <c r="K215" s="311"/>
    </row>
    <row r="216" spans="2:11" ht="15" customHeight="1">
      <c r="B216" s="310"/>
      <c r="C216" s="278"/>
      <c r="D216" s="278"/>
      <c r="E216" s="278"/>
      <c r="F216" s="271">
        <v>3</v>
      </c>
      <c r="G216" s="257"/>
      <c r="H216" s="365" t="s">
        <v>1558</v>
      </c>
      <c r="I216" s="365"/>
      <c r="J216" s="365"/>
      <c r="K216" s="311"/>
    </row>
    <row r="217" spans="2:11" ht="15" customHeight="1">
      <c r="B217" s="310"/>
      <c r="C217" s="278"/>
      <c r="D217" s="278"/>
      <c r="E217" s="278"/>
      <c r="F217" s="271">
        <v>4</v>
      </c>
      <c r="G217" s="257"/>
      <c r="H217" s="365" t="s">
        <v>1559</v>
      </c>
      <c r="I217" s="365"/>
      <c r="J217" s="365"/>
      <c r="K217" s="311"/>
    </row>
    <row r="218" spans="2:1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Zdravotechnika</vt:lpstr>
      <vt:lpstr>Pokyny pro vyplnění</vt:lpstr>
      <vt:lpstr>'1 - Zdravotechnika'!Názvy_tisku</vt:lpstr>
      <vt:lpstr>'Rekapitulace stavby'!Názvy_tisku</vt:lpstr>
      <vt:lpstr>'1 - Zdravotechnika'!Oblast_tisku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</dc:creator>
  <cp:lastModifiedBy>hanka</cp:lastModifiedBy>
  <cp:lastPrinted>2019-08-27T08:55:26Z</cp:lastPrinted>
  <dcterms:created xsi:type="dcterms:W3CDTF">2019-08-27T08:24:00Z</dcterms:created>
  <dcterms:modified xsi:type="dcterms:W3CDTF">2019-08-27T08:55:30Z</dcterms:modified>
</cp:coreProperties>
</file>